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2015" sheetId="1" r:id="rId1"/>
    <sheet name="DESTIN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46" i="1" l="1"/>
  <c r="J46" i="1"/>
  <c r="E46" i="1"/>
  <c r="E63" i="1" l="1"/>
  <c r="G62" i="1"/>
  <c r="G61" i="1"/>
  <c r="G60" i="1"/>
  <c r="G59" i="1"/>
  <c r="G58" i="1"/>
  <c r="G57" i="1"/>
  <c r="G56" i="1"/>
  <c r="G55" i="1"/>
  <c r="F44" i="1"/>
  <c r="G43" i="1"/>
  <c r="H43" i="1" s="1"/>
  <c r="I43" i="1" s="1"/>
  <c r="F42" i="1"/>
  <c r="G42" i="1" s="1"/>
  <c r="F41" i="1"/>
  <c r="G41" i="1" s="1"/>
  <c r="F39" i="1"/>
  <c r="G39" i="1" s="1"/>
  <c r="F33" i="1"/>
  <c r="G33" i="1" s="1"/>
  <c r="F31" i="1"/>
  <c r="G31" i="1" s="1"/>
  <c r="F29" i="1"/>
  <c r="G29" i="1" s="1"/>
  <c r="F27" i="1"/>
  <c r="G27" i="1" s="1"/>
  <c r="F26" i="1"/>
  <c r="G26" i="1" s="1"/>
  <c r="F25" i="1"/>
  <c r="G25" i="1" s="1"/>
  <c r="H25" i="1" s="1"/>
  <c r="I25" i="1" s="1"/>
  <c r="F22" i="1"/>
  <c r="G22" i="1" s="1"/>
  <c r="F19" i="1"/>
  <c r="G19" i="1" s="1"/>
  <c r="H19" i="1" s="1"/>
  <c r="I19" i="1" s="1"/>
  <c r="F13" i="1"/>
  <c r="G13" i="1" s="1"/>
  <c r="F9" i="1"/>
  <c r="G9" i="1" s="1"/>
  <c r="H9" i="1" s="1"/>
  <c r="I9" i="1" s="1"/>
  <c r="F6" i="1"/>
  <c r="G6" i="1" s="1"/>
  <c r="H22" i="1" l="1"/>
  <c r="I22" i="1" s="1"/>
  <c r="H13" i="1"/>
  <c r="I13" i="1" s="1"/>
  <c r="H6" i="1"/>
  <c r="I6" i="1" s="1"/>
  <c r="H33" i="1"/>
  <c r="I33" i="1" s="1"/>
  <c r="H42" i="1"/>
  <c r="I26" i="1"/>
  <c r="H27" i="1"/>
  <c r="I27" i="1" s="1"/>
  <c r="H31" i="1"/>
  <c r="I31" i="1" s="1"/>
  <c r="H26" i="1"/>
  <c r="H29" i="1"/>
  <c r="I29" i="1" s="1"/>
  <c r="H41" i="1"/>
  <c r="I41" i="1" s="1"/>
  <c r="H39" i="1"/>
  <c r="I39" i="1" s="1"/>
  <c r="I42" i="1"/>
  <c r="F7" i="1"/>
  <c r="F11" i="1"/>
  <c r="F14" i="1"/>
  <c r="F17" i="1"/>
  <c r="F28" i="1"/>
  <c r="F35" i="1"/>
  <c r="F36" i="1"/>
  <c r="G44" i="1"/>
  <c r="G36" i="1" l="1"/>
  <c r="H36" i="1"/>
  <c r="I36" i="1" s="1"/>
  <c r="G14" i="1"/>
  <c r="H14" i="1" s="1"/>
  <c r="I14" i="1" s="1"/>
  <c r="G35" i="1"/>
  <c r="G11" i="1"/>
  <c r="H11" i="1" s="1"/>
  <c r="F12" i="1"/>
  <c r="G28" i="1"/>
  <c r="H28" i="1" s="1"/>
  <c r="F30" i="1"/>
  <c r="G7" i="1"/>
  <c r="F18" i="1"/>
  <c r="F15" i="1"/>
  <c r="F8" i="1"/>
  <c r="H7" i="1"/>
  <c r="I7" i="1" s="1"/>
  <c r="G17" i="1"/>
  <c r="H17" i="1" s="1"/>
  <c r="I17" i="1" s="1"/>
  <c r="H44" i="1"/>
  <c r="I44" i="1" s="1"/>
  <c r="G18" i="1" l="1"/>
  <c r="H18" i="1" s="1"/>
  <c r="I18" i="1" s="1"/>
  <c r="F24" i="1"/>
  <c r="F23" i="1"/>
  <c r="F20" i="1"/>
  <c r="G30" i="1"/>
  <c r="H30" i="1" s="1"/>
  <c r="I30" i="1" s="1"/>
  <c r="F32" i="1"/>
  <c r="G12" i="1"/>
  <c r="H12" i="1" s="1"/>
  <c r="I12" i="1" s="1"/>
  <c r="G8" i="1"/>
  <c r="F10" i="1"/>
  <c r="H8" i="1"/>
  <c r="I8" i="1" s="1"/>
  <c r="I28" i="1"/>
  <c r="I11" i="1"/>
  <c r="H35" i="1"/>
  <c r="I35" i="1" s="1"/>
  <c r="G15" i="1"/>
  <c r="F16" i="1"/>
  <c r="H15" i="1" l="1"/>
  <c r="I15" i="1" s="1"/>
  <c r="G32" i="1"/>
  <c r="F37" i="1"/>
  <c r="F34" i="1"/>
  <c r="G20" i="1"/>
  <c r="F21" i="1"/>
  <c r="G10" i="1"/>
  <c r="H10" i="1"/>
  <c r="I10" i="1" s="1"/>
  <c r="G23" i="1"/>
  <c r="H23" i="1" s="1"/>
  <c r="I23" i="1" s="1"/>
  <c r="G16" i="1"/>
  <c r="G24" i="1"/>
  <c r="H24" i="1" s="1"/>
  <c r="I24" i="1" s="1"/>
  <c r="H32" i="1" l="1"/>
  <c r="I32" i="1" s="1"/>
  <c r="H20" i="1"/>
  <c r="I20" i="1" s="1"/>
  <c r="G21" i="1"/>
  <c r="H21" i="1" s="1"/>
  <c r="I21" i="1" s="1"/>
  <c r="G34" i="1"/>
  <c r="H34" i="1"/>
  <c r="I34" i="1" s="1"/>
  <c r="H16" i="1"/>
  <c r="I16" i="1" s="1"/>
  <c r="G37" i="1"/>
  <c r="H37" i="1" s="1"/>
  <c r="I37" i="1" s="1"/>
  <c r="F38" i="1"/>
  <c r="G38" i="1" l="1"/>
  <c r="H38" i="1" s="1"/>
  <c r="I38" i="1" s="1"/>
  <c r="F40" i="1"/>
  <c r="G40" i="1" l="1"/>
  <c r="H40" i="1" s="1"/>
  <c r="I40" i="1" s="1"/>
  <c r="F45" i="1"/>
  <c r="G45" i="1" l="1"/>
  <c r="H45" i="1" l="1"/>
  <c r="I45" i="1" s="1"/>
  <c r="F54" i="1" l="1"/>
  <c r="G54" i="1" s="1"/>
  <c r="G63" i="1" s="1"/>
</calcChain>
</file>

<file path=xl/sharedStrings.xml><?xml version="1.0" encoding="utf-8"?>
<sst xmlns="http://schemas.openxmlformats.org/spreadsheetml/2006/main" count="268" uniqueCount="110">
  <si>
    <t>UNIVERSIDAD DEL CAUCA</t>
  </si>
  <si>
    <t>VICERRECTORIA ADMINISTRATIVA</t>
  </si>
  <si>
    <t>DIVISION ADMINISTRATIVA Y DE SERVICIOS</t>
  </si>
  <si>
    <t>PRESUPUESTO VIGILANCIA VALOR MES A AÑO 2015</t>
  </si>
  <si>
    <t>EDIFICIO</t>
  </si>
  <si>
    <t>SEDE</t>
  </si>
  <si>
    <t>TURNOS/
HORAS</t>
  </si>
  <si>
    <t>No. S.S.</t>
  </si>
  <si>
    <t>VALOR SERVICIO 2015</t>
  </si>
  <si>
    <t>COSTO ADMÓN Y SUPERVISION</t>
  </si>
  <si>
    <t>IVA</t>
  </si>
  <si>
    <t xml:space="preserve">VALOR MENSUAL </t>
  </si>
  <si>
    <t>PUESTOS CON ARMA</t>
  </si>
  <si>
    <t>RONDEROS</t>
  </si>
  <si>
    <t xml:space="preserve">PANTEON DE LOS PROCERES </t>
  </si>
  <si>
    <t>Todo el mes</t>
  </si>
  <si>
    <t xml:space="preserve">8 HORAS  </t>
  </si>
  <si>
    <t>BIOTERIO</t>
  </si>
  <si>
    <t>CDU</t>
  </si>
  <si>
    <t>16 HORAS</t>
  </si>
  <si>
    <t>Todo el mes  Nota: De 22 a 06 rondar</t>
  </si>
  <si>
    <t>24 HORAS</t>
  </si>
  <si>
    <t xml:space="preserve">CONSULTORIO JURIDICO </t>
  </si>
  <si>
    <t xml:space="preserve">Todo el mes  </t>
  </si>
  <si>
    <t>De lunes a domingo-Parte Posterior Edificio  Nota: De 22 a 06 rondar</t>
  </si>
  <si>
    <t>Portería Todo el mes  Nota: De 22 a 06 rondar</t>
  </si>
  <si>
    <t>FACULTAD CIENCIAS AGROPECUARIAS Sector las Guacas</t>
  </si>
  <si>
    <t>Porteria.   De lunes a domingo con festivos. Nota: De 22 a 06 rondar</t>
  </si>
  <si>
    <t>Garita Occidental,   de lunes a domingo con festivos. Nota: De 22 a 06 rondar</t>
  </si>
  <si>
    <t>Rondero toda la Facultad de lunes a sabado de 6 a 18 H</t>
  </si>
  <si>
    <t>12 HORAS</t>
  </si>
  <si>
    <t>Port. Lab. Planta piloto,   de lunes a sabado de 6 a 18 H</t>
  </si>
  <si>
    <t>FACULTAD DE ARTES</t>
  </si>
  <si>
    <t>Interior del Claustro De lunes a sabado de las 06:00 a las 22:00 horas</t>
  </si>
  <si>
    <t>Rondero todo el mes de las 06:00 a las 14:00 horas</t>
  </si>
  <si>
    <t>FACULTAD DE CIENCIAS CONTABLES, ECONOMICAS Y ADMINISTRATIVAS</t>
  </si>
  <si>
    <t>Edificio Facultad Ciencias Contables Zona Exterior Caseta Meteorológica, de Lunes a domingo incluido festivo De las 22 horas a las 6 horas</t>
  </si>
  <si>
    <t>8 HORAS</t>
  </si>
  <si>
    <t>Servicio Armados</t>
  </si>
  <si>
    <t>Valor</t>
  </si>
  <si>
    <t>Iva</t>
  </si>
  <si>
    <t>Total</t>
  </si>
  <si>
    <t>valor servicio</t>
  </si>
  <si>
    <t>adm/ supervison</t>
  </si>
  <si>
    <t>subtotal</t>
  </si>
  <si>
    <t>iva</t>
  </si>
  <si>
    <t>totala a pagar</t>
  </si>
  <si>
    <t>Edificio Facultad Ciencias Contables, Parte Interna del Edificio Bloques A Y B y  BLOQUE ADMINISTRATIVO, de Lunes a Sábados de 06 a 22 H sin festivo</t>
  </si>
  <si>
    <t xml:space="preserve">24 HRS </t>
  </si>
  <si>
    <t>Edificio Facultad Ciencias Contables, Parte Interna del Edificio Bloque Administrativo,de lunes a sabado sin festivos  de las 06:00 a las 22:00 horas</t>
  </si>
  <si>
    <t>8HRS  DIURNO TODO MES</t>
  </si>
  <si>
    <t>FACULTAD DE CIENCIAS NATURALES, EXACTAS Y DE LA EDUCACION</t>
  </si>
  <si>
    <t>Portería principal vehicular de lunes a domingo  Nota: De 22 a 06 rondar</t>
  </si>
  <si>
    <t>12 HRS DIURNO TODO MES</t>
  </si>
  <si>
    <t>Porteria principal  peatonal  de lunes a sabado de las 07:00 a las 22:00 horas sin festivo</t>
  </si>
  <si>
    <t>15 HORAS</t>
  </si>
  <si>
    <t>8 HRS NOCTURNO TODO MES</t>
  </si>
  <si>
    <t>Rondero Todo Educacion Servicio  de lunes a sabado de las 06:00 a las 22:00 horas sin festivo</t>
  </si>
  <si>
    <t>12 HRS NOCTURNO 18:00 A 06:00</t>
  </si>
  <si>
    <t>8HRS  DIURNO L-V</t>
  </si>
  <si>
    <t>Edificio Laboratorio -Interno.   Todo el mes de las 07:00 a las 19:00 horas</t>
  </si>
  <si>
    <t>FACULTAD DE CIENCIAS HUMANAS Y SOCIALES calle 4 no 3-56</t>
  </si>
  <si>
    <t>Interior del claustro  De las 07:00 a las 22:00 de lunes a sabado sin festivos</t>
  </si>
  <si>
    <t>Portería. Todo el mes de las 06:00 a las 22:00 horas</t>
  </si>
  <si>
    <t>Servicios Sin arma</t>
  </si>
  <si>
    <t>FACULTAD DE CIENCIAS DE LA SALUD</t>
  </si>
  <si>
    <t>Departamento de Morfología Parqueadero,   Todo el mes  Nota: De 22 a 06 rondar</t>
  </si>
  <si>
    <t>Servicio de lunes a sabado de las 06:00 a las 22:00 sin festivo</t>
  </si>
  <si>
    <t>CUS Alfonso Lopez, Poteria.   Todo el mes  Nota: De 22 a 06 rondar</t>
  </si>
  <si>
    <t>FACULTADES DE INGENIERIA</t>
  </si>
  <si>
    <t>Ingenierias de lunes a domingo 06:00 a las 22:00 sin festivo</t>
  </si>
  <si>
    <t>Edificio  Porteria Sur,  Todo el mes  Nota: De 22 a 06 rondar</t>
  </si>
  <si>
    <t>Refuerzo  Porteria Sur,  de lunes a sabado D 07 a 22:00 horas</t>
  </si>
  <si>
    <t>Edificio  Porteria Garita Norte,  Todo el mes  Nota: De 22 a 06 rondar</t>
  </si>
  <si>
    <t>Refuerzo  Porteria Garita Norte,  de lunes a sabado D 07 a 22:00 horas</t>
  </si>
  <si>
    <t>Edificio  Ints. De Vías e Ipet, de lunes a domingo 06:00 a las 22:00 sin festivo</t>
  </si>
  <si>
    <t>PARQUES TEMATICOS</t>
  </si>
  <si>
    <t>Sede Finca La Sultana,   Todo el mes</t>
  </si>
  <si>
    <t>Sede Finca la Rejoya,   Todo el mes</t>
  </si>
  <si>
    <t>CLAUSTRO DE SANTO DOMINGO</t>
  </si>
  <si>
    <t>Interior de lunes a sabado sin festivo de las 06:00 a las 22:00 horas</t>
  </si>
  <si>
    <t>SEDE NORTE Santander de Quilichao</t>
  </si>
  <si>
    <t>Interior Casona,   Todo el mes Nota: De 22 a 06 rondar</t>
  </si>
  <si>
    <t>ARCHIVO HISTORICO</t>
  </si>
  <si>
    <t>De lunes a viernes de 8 a 12 y de 14:00 a 18:00 HORAS</t>
  </si>
  <si>
    <t>POSGRADOS</t>
  </si>
  <si>
    <t xml:space="preserve">DE 06 A 14:00 TODO EL MES </t>
  </si>
  <si>
    <t>SEDE SANTANDER CARVAJAL</t>
  </si>
  <si>
    <t xml:space="preserve"> TODO EL MES </t>
  </si>
  <si>
    <t>SEDE BANCAFE UNICAUCA</t>
  </si>
  <si>
    <t>UNIDAD DE SALUD Calle 4 # 3 – 27</t>
  </si>
  <si>
    <t>Porteria Todo el mes  Nota: De 22 a 06 rondar</t>
  </si>
  <si>
    <t>TOTAL  MES</t>
  </si>
  <si>
    <t>Resumen Suministro servicio de Vigilancia Privada en la  Universidad del Cauca y la Unidad de Salud para el año 2015</t>
  </si>
  <si>
    <t>AÑO 2015</t>
  </si>
  <si>
    <t>PERIODO</t>
  </si>
  <si>
    <t>UNICAUCA</t>
  </si>
  <si>
    <t>UNIDAD SALUD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</si>
  <si>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</si>
  <si>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</si>
  <si>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</si>
  <si>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</si>
  <si>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</si>
  <si>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</si>
  <si>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</si>
  <si>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</si>
  <si>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</si>
  <si>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</si>
  <si>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PRESUPUESTO VIGILANCIA  AÑO 2015</t>
  </si>
  <si>
    <t>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</si>
</sst>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Verdana"/>
      <family val="2"/>
    </font>
    <font>
      <sz val="7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indexed="8"/>
      <name val="Tahoma"/>
      <family val="2"/>
    </font>
    <font>
      <sz val="18"/>
      <color indexed="8"/>
      <name val="Arial"/>
      <family val="2"/>
    </font>
    <font>
      <b/>
      <sz val="8"/>
      <color indexed="8"/>
      <name val="Verdana"/>
      <family val="2"/>
    </font>
    <font>
      <b/>
      <sz val="16"/>
      <color theme="1"/>
      <name val="Calibri"/>
      <family val="2"/>
      <scheme val="minor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9" xfId="0" applyFont="1" applyFill="1" applyBorder="1"/>
    <xf numFmtId="0" fontId="4" fillId="5" borderId="9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2" borderId="9" xfId="0" applyFont="1" applyFill="1" applyBorder="1" applyAlignment="1">
      <alignment horizontal="center" vertical="center" wrapText="1"/>
    </xf>
    <xf numFmtId="164" fontId="9" fillId="2" borderId="9" xfId="1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2" fontId="5" fillId="7" borderId="9" xfId="0" applyNumberFormat="1" applyFont="1" applyFill="1" applyBorder="1" applyAlignment="1">
      <alignment wrapText="1"/>
    </xf>
    <xf numFmtId="42" fontId="6" fillId="7" borderId="9" xfId="0" applyNumberFormat="1" applyFont="1" applyFill="1" applyBorder="1"/>
    <xf numFmtId="42" fontId="4" fillId="7" borderId="9" xfId="0" applyNumberFormat="1" applyFont="1" applyFill="1" applyBorder="1" applyAlignment="1">
      <alignment wrapText="1"/>
    </xf>
    <xf numFmtId="42" fontId="2" fillId="3" borderId="9" xfId="0" applyNumberFormat="1" applyFont="1" applyFill="1" applyBorder="1"/>
    <xf numFmtId="42" fontId="2" fillId="3" borderId="9" xfId="0" applyNumberFormat="1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42" fontId="2" fillId="3" borderId="0" xfId="0" applyNumberFormat="1" applyFont="1" applyFill="1"/>
    <xf numFmtId="164" fontId="2" fillId="3" borderId="0" xfId="1" applyNumberFormat="1" applyFont="1" applyFill="1"/>
    <xf numFmtId="42" fontId="2" fillId="7" borderId="9" xfId="0" applyNumberFormat="1" applyFont="1" applyFill="1" applyBorder="1" applyAlignment="1">
      <alignment wrapText="1"/>
    </xf>
    <xf numFmtId="42" fontId="2" fillId="7" borderId="9" xfId="0" applyNumberFormat="1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horizontal="left"/>
    </xf>
    <xf numFmtId="3" fontId="14" fillId="2" borderId="9" xfId="0" applyNumberFormat="1" applyFont="1" applyFill="1" applyBorder="1" applyAlignment="1">
      <alignment horizontal="center"/>
    </xf>
    <xf numFmtId="3" fontId="14" fillId="2" borderId="9" xfId="0" applyNumberFormat="1" applyFont="1" applyFill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vertical="center" wrapText="1"/>
    </xf>
    <xf numFmtId="164" fontId="2" fillId="3" borderId="9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left"/>
    </xf>
    <xf numFmtId="3" fontId="14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 wrapText="1"/>
    </xf>
    <xf numFmtId="0" fontId="11" fillId="0" borderId="0" xfId="2"/>
    <xf numFmtId="3" fontId="2" fillId="3" borderId="0" xfId="0" applyNumberFormat="1" applyFont="1" applyFill="1" applyAlignment="1">
      <alignment vertical="center" wrapText="1"/>
    </xf>
    <xf numFmtId="3" fontId="14" fillId="3" borderId="9" xfId="0" applyNumberFormat="1" applyFont="1" applyFill="1" applyBorder="1" applyAlignment="1">
      <alignment horizontal="left" vertical="center"/>
    </xf>
    <xf numFmtId="3" fontId="14" fillId="3" borderId="9" xfId="0" applyNumberFormat="1" applyFont="1" applyFill="1" applyBorder="1" applyAlignment="1">
      <alignment horizontal="center" vertical="center"/>
    </xf>
    <xf numFmtId="165" fontId="17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left" wrapText="1"/>
    </xf>
    <xf numFmtId="164" fontId="2" fillId="3" borderId="9" xfId="0" applyNumberFormat="1" applyFont="1" applyFill="1" applyBorder="1"/>
    <xf numFmtId="3" fontId="2" fillId="3" borderId="9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3" fontId="2" fillId="3" borderId="9" xfId="0" applyNumberFormat="1" applyFont="1" applyFill="1" applyBorder="1" applyAlignment="1">
      <alignment horizontal="left"/>
    </xf>
    <xf numFmtId="164" fontId="13" fillId="3" borderId="9" xfId="0" applyNumberFormat="1" applyFont="1" applyFill="1" applyBorder="1" applyAlignment="1">
      <alignment horizontal="center" vertical="center" wrapText="1"/>
    </xf>
    <xf numFmtId="164" fontId="13" fillId="3" borderId="9" xfId="0" applyNumberFormat="1" applyFont="1" applyFill="1" applyBorder="1" applyAlignment="1">
      <alignment vertical="center" wrapText="1"/>
    </xf>
    <xf numFmtId="3" fontId="13" fillId="3" borderId="9" xfId="0" applyNumberFormat="1" applyFont="1" applyFill="1" applyBorder="1" applyAlignment="1">
      <alignment vertical="center" wrapText="1"/>
    </xf>
    <xf numFmtId="164" fontId="2" fillId="3" borderId="0" xfId="0" applyNumberFormat="1" applyFont="1" applyFill="1"/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vertical="center" wrapText="1"/>
    </xf>
    <xf numFmtId="3" fontId="9" fillId="2" borderId="10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3" fontId="0" fillId="0" borderId="0" xfId="0" applyNumberFormat="1"/>
    <xf numFmtId="0" fontId="0" fillId="0" borderId="9" xfId="0" applyBorder="1"/>
    <xf numFmtId="3" fontId="0" fillId="0" borderId="9" xfId="0" applyNumberFormat="1" applyBorder="1"/>
    <xf numFmtId="164" fontId="0" fillId="0" borderId="9" xfId="0" applyNumberFormat="1" applyBorder="1"/>
    <xf numFmtId="0" fontId="19" fillId="0" borderId="0" xfId="0" applyFont="1"/>
    <xf numFmtId="0" fontId="4" fillId="5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8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242888</xdr:colOff>
      <xdr:row>0</xdr:row>
      <xdr:rowOff>40480</xdr:rowOff>
    </xdr:from>
    <xdr:to>
      <xdr:col>1</xdr:col>
      <xdr:colOff>761567</xdr:colOff>
      <xdr:row>3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8" y="40480"/>
          <a:ext cx="518679" cy="597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opLeftCell="A37" workbookViewId="0">
      <selection activeCell="C51" sqref="C51"/>
    </sheetView>
  </sheetViews>
  <sheetFormatPr baseColWidth="10" defaultRowHeight="12.75" x14ac:dyDescent="0.2"/>
  <cols>
    <col min="1" max="1" width="3.7109375" style="21" customWidth="1"/>
    <col min="2" max="2" width="16.28515625" style="50" customWidth="1"/>
    <col min="3" max="3" width="38.85546875" style="57" customWidth="1"/>
    <col min="4" max="4" width="13" style="12" bestFit="1" customWidth="1"/>
    <col min="5" max="5" width="15.28515625" style="50" customWidth="1"/>
    <col min="6" max="6" width="16.28515625" style="59" bestFit="1" customWidth="1"/>
    <col min="7" max="7" width="16.140625" style="59" bestFit="1" customWidth="1"/>
    <col min="8" max="8" width="10.7109375" style="59" bestFit="1" customWidth="1"/>
    <col min="9" max="9" width="15.85546875" style="59" bestFit="1" customWidth="1"/>
    <col min="10" max="10" width="8.5703125" style="50" bestFit="1" customWidth="1"/>
    <col min="11" max="11" width="8.7109375" style="50" bestFit="1" customWidth="1"/>
    <col min="12" max="12" width="3.140625" style="29" customWidth="1"/>
    <col min="13" max="13" width="18.5703125" style="21" customWidth="1"/>
    <col min="14" max="14" width="12.85546875" style="21" bestFit="1" customWidth="1"/>
    <col min="15" max="15" width="12.42578125" style="21" customWidth="1"/>
    <col min="16" max="16" width="12.85546875" style="21" bestFit="1" customWidth="1"/>
    <col min="17" max="17" width="4.140625" style="21" customWidth="1"/>
    <col min="18" max="18" width="14.28515625" style="21" bestFit="1" customWidth="1"/>
    <col min="19" max="19" width="13" style="21" customWidth="1"/>
    <col min="20" max="20" width="12.85546875" style="21" bestFit="1" customWidth="1"/>
    <col min="21" max="21" width="11.42578125" style="21"/>
    <col min="22" max="22" width="14.42578125" style="21" bestFit="1" customWidth="1"/>
    <col min="23" max="99" width="11.42578125" style="21"/>
    <col min="100" max="100" width="28.28515625" style="21" customWidth="1"/>
    <col min="101" max="101" width="33.85546875" style="21" customWidth="1"/>
    <col min="102" max="102" width="23.28515625" style="21" bestFit="1" customWidth="1"/>
    <col min="103" max="103" width="15.42578125" style="21" customWidth="1"/>
    <col min="104" max="104" width="8.42578125" style="21" customWidth="1"/>
    <col min="105" max="105" width="14.7109375" style="21" customWidth="1"/>
    <col min="106" max="106" width="15.42578125" style="21" customWidth="1"/>
    <col min="107" max="107" width="13.140625" style="21" customWidth="1"/>
    <col min="108" max="108" width="17.28515625" style="21" customWidth="1"/>
    <col min="109" max="109" width="15.28515625" style="21" bestFit="1" customWidth="1"/>
    <col min="110" max="246" width="11.42578125" style="21"/>
    <col min="247" max="247" width="3.42578125" style="21" bestFit="1" customWidth="1"/>
    <col min="248" max="248" width="14.5703125" style="21" customWidth="1"/>
    <col min="249" max="249" width="38.85546875" style="21" customWidth="1"/>
    <col min="250" max="250" width="12.7109375" style="21" customWidth="1"/>
    <col min="251" max="251" width="14.5703125" style="21" bestFit="1" customWidth="1"/>
    <col min="252" max="252" width="18.28515625" style="21" bestFit="1" customWidth="1"/>
    <col min="253" max="253" width="16.140625" style="21" bestFit="1" customWidth="1"/>
    <col min="254" max="254" width="14.85546875" style="21" bestFit="1" customWidth="1"/>
    <col min="255" max="255" width="19.28515625" style="21" bestFit="1" customWidth="1"/>
    <col min="256" max="256" width="10" style="21" bestFit="1" customWidth="1"/>
    <col min="257" max="258" width="9.85546875" style="21" customWidth="1"/>
    <col min="259" max="268" width="0" style="21" hidden="1" customWidth="1"/>
    <col min="269" max="355" width="11.42578125" style="21"/>
    <col min="356" max="356" width="28.28515625" style="21" customWidth="1"/>
    <col min="357" max="357" width="33.85546875" style="21" customWidth="1"/>
    <col min="358" max="358" width="23.28515625" style="21" bestFit="1" customWidth="1"/>
    <col min="359" max="359" width="15.42578125" style="21" customWidth="1"/>
    <col min="360" max="360" width="8.42578125" style="21" customWidth="1"/>
    <col min="361" max="361" width="14.7109375" style="21" customWidth="1"/>
    <col min="362" max="362" width="15.42578125" style="21" customWidth="1"/>
    <col min="363" max="363" width="13.140625" style="21" customWidth="1"/>
    <col min="364" max="364" width="17.28515625" style="21" customWidth="1"/>
    <col min="365" max="365" width="15.28515625" style="21" bestFit="1" customWidth="1"/>
    <col min="366" max="502" width="11.42578125" style="21"/>
    <col min="503" max="503" width="3.42578125" style="21" bestFit="1" customWidth="1"/>
    <col min="504" max="504" width="14.5703125" style="21" customWidth="1"/>
    <col min="505" max="505" width="38.85546875" style="21" customWidth="1"/>
    <col min="506" max="506" width="12.7109375" style="21" customWidth="1"/>
    <col min="507" max="507" width="14.5703125" style="21" bestFit="1" customWidth="1"/>
    <col min="508" max="508" width="18.28515625" style="21" bestFit="1" customWidth="1"/>
    <col min="509" max="509" width="16.140625" style="21" bestFit="1" customWidth="1"/>
    <col min="510" max="510" width="14.85546875" style="21" bestFit="1" customWidth="1"/>
    <col min="511" max="511" width="19.28515625" style="21" bestFit="1" customWidth="1"/>
    <col min="512" max="512" width="10" style="21" bestFit="1" customWidth="1"/>
    <col min="513" max="514" width="9.85546875" style="21" customWidth="1"/>
    <col min="515" max="524" width="0" style="21" hidden="1" customWidth="1"/>
    <col min="525" max="611" width="11.42578125" style="21"/>
    <col min="612" max="612" width="28.28515625" style="21" customWidth="1"/>
    <col min="613" max="613" width="33.85546875" style="21" customWidth="1"/>
    <col min="614" max="614" width="23.28515625" style="21" bestFit="1" customWidth="1"/>
    <col min="615" max="615" width="15.42578125" style="21" customWidth="1"/>
    <col min="616" max="616" width="8.42578125" style="21" customWidth="1"/>
    <col min="617" max="617" width="14.7109375" style="21" customWidth="1"/>
    <col min="618" max="618" width="15.42578125" style="21" customWidth="1"/>
    <col min="619" max="619" width="13.140625" style="21" customWidth="1"/>
    <col min="620" max="620" width="17.28515625" style="21" customWidth="1"/>
    <col min="621" max="621" width="15.28515625" style="21" bestFit="1" customWidth="1"/>
    <col min="622" max="758" width="11.42578125" style="21"/>
    <col min="759" max="759" width="3.42578125" style="21" bestFit="1" customWidth="1"/>
    <col min="760" max="760" width="14.5703125" style="21" customWidth="1"/>
    <col min="761" max="761" width="38.85546875" style="21" customWidth="1"/>
    <col min="762" max="762" width="12.7109375" style="21" customWidth="1"/>
    <col min="763" max="763" width="14.5703125" style="21" bestFit="1" customWidth="1"/>
    <col min="764" max="764" width="18.28515625" style="21" bestFit="1" customWidth="1"/>
    <col min="765" max="765" width="16.140625" style="21" bestFit="1" customWidth="1"/>
    <col min="766" max="766" width="14.85546875" style="21" bestFit="1" customWidth="1"/>
    <col min="767" max="767" width="19.28515625" style="21" bestFit="1" customWidth="1"/>
    <col min="768" max="768" width="10" style="21" bestFit="1" customWidth="1"/>
    <col min="769" max="770" width="9.85546875" style="21" customWidth="1"/>
    <col min="771" max="780" width="0" style="21" hidden="1" customWidth="1"/>
    <col min="781" max="867" width="11.42578125" style="21"/>
    <col min="868" max="868" width="28.28515625" style="21" customWidth="1"/>
    <col min="869" max="869" width="33.85546875" style="21" customWidth="1"/>
    <col min="870" max="870" width="23.28515625" style="21" bestFit="1" customWidth="1"/>
    <col min="871" max="871" width="15.42578125" style="21" customWidth="1"/>
    <col min="872" max="872" width="8.42578125" style="21" customWidth="1"/>
    <col min="873" max="873" width="14.7109375" style="21" customWidth="1"/>
    <col min="874" max="874" width="15.42578125" style="21" customWidth="1"/>
    <col min="875" max="875" width="13.140625" style="21" customWidth="1"/>
    <col min="876" max="876" width="17.28515625" style="21" customWidth="1"/>
    <col min="877" max="877" width="15.28515625" style="21" bestFit="1" customWidth="1"/>
    <col min="878" max="1014" width="11.42578125" style="21"/>
    <col min="1015" max="1015" width="3.42578125" style="21" bestFit="1" customWidth="1"/>
    <col min="1016" max="1016" width="14.5703125" style="21" customWidth="1"/>
    <col min="1017" max="1017" width="38.85546875" style="21" customWidth="1"/>
    <col min="1018" max="1018" width="12.7109375" style="21" customWidth="1"/>
    <col min="1019" max="1019" width="14.5703125" style="21" bestFit="1" customWidth="1"/>
    <col min="1020" max="1020" width="18.28515625" style="21" bestFit="1" customWidth="1"/>
    <col min="1021" max="1021" width="16.140625" style="21" bestFit="1" customWidth="1"/>
    <col min="1022" max="1022" width="14.85546875" style="21" bestFit="1" customWidth="1"/>
    <col min="1023" max="1023" width="19.28515625" style="21" bestFit="1" customWidth="1"/>
    <col min="1024" max="1024" width="10" style="21" bestFit="1" customWidth="1"/>
    <col min="1025" max="1026" width="9.85546875" style="21" customWidth="1"/>
    <col min="1027" max="1036" width="0" style="21" hidden="1" customWidth="1"/>
    <col min="1037" max="1123" width="11.42578125" style="21"/>
    <col min="1124" max="1124" width="28.28515625" style="21" customWidth="1"/>
    <col min="1125" max="1125" width="33.85546875" style="21" customWidth="1"/>
    <col min="1126" max="1126" width="23.28515625" style="21" bestFit="1" customWidth="1"/>
    <col min="1127" max="1127" width="15.42578125" style="21" customWidth="1"/>
    <col min="1128" max="1128" width="8.42578125" style="21" customWidth="1"/>
    <col min="1129" max="1129" width="14.7109375" style="21" customWidth="1"/>
    <col min="1130" max="1130" width="15.42578125" style="21" customWidth="1"/>
    <col min="1131" max="1131" width="13.140625" style="21" customWidth="1"/>
    <col min="1132" max="1132" width="17.28515625" style="21" customWidth="1"/>
    <col min="1133" max="1133" width="15.28515625" style="21" bestFit="1" customWidth="1"/>
    <col min="1134" max="1270" width="11.42578125" style="21"/>
    <col min="1271" max="1271" width="3.42578125" style="21" bestFit="1" customWidth="1"/>
    <col min="1272" max="1272" width="14.5703125" style="21" customWidth="1"/>
    <col min="1273" max="1273" width="38.85546875" style="21" customWidth="1"/>
    <col min="1274" max="1274" width="12.7109375" style="21" customWidth="1"/>
    <col min="1275" max="1275" width="14.5703125" style="21" bestFit="1" customWidth="1"/>
    <col min="1276" max="1276" width="18.28515625" style="21" bestFit="1" customWidth="1"/>
    <col min="1277" max="1277" width="16.140625" style="21" bestFit="1" customWidth="1"/>
    <col min="1278" max="1278" width="14.85546875" style="21" bestFit="1" customWidth="1"/>
    <col min="1279" max="1279" width="19.28515625" style="21" bestFit="1" customWidth="1"/>
    <col min="1280" max="1280" width="10" style="21" bestFit="1" customWidth="1"/>
    <col min="1281" max="1282" width="9.85546875" style="21" customWidth="1"/>
    <col min="1283" max="1292" width="0" style="21" hidden="1" customWidth="1"/>
    <col min="1293" max="1379" width="11.42578125" style="21"/>
    <col min="1380" max="1380" width="28.28515625" style="21" customWidth="1"/>
    <col min="1381" max="1381" width="33.85546875" style="21" customWidth="1"/>
    <col min="1382" max="1382" width="23.28515625" style="21" bestFit="1" customWidth="1"/>
    <col min="1383" max="1383" width="15.42578125" style="21" customWidth="1"/>
    <col min="1384" max="1384" width="8.42578125" style="21" customWidth="1"/>
    <col min="1385" max="1385" width="14.7109375" style="21" customWidth="1"/>
    <col min="1386" max="1386" width="15.42578125" style="21" customWidth="1"/>
    <col min="1387" max="1387" width="13.140625" style="21" customWidth="1"/>
    <col min="1388" max="1388" width="17.28515625" style="21" customWidth="1"/>
    <col min="1389" max="1389" width="15.28515625" style="21" bestFit="1" customWidth="1"/>
    <col min="1390" max="1526" width="11.42578125" style="21"/>
    <col min="1527" max="1527" width="3.42578125" style="21" bestFit="1" customWidth="1"/>
    <col min="1528" max="1528" width="14.5703125" style="21" customWidth="1"/>
    <col min="1529" max="1529" width="38.85546875" style="21" customWidth="1"/>
    <col min="1530" max="1530" width="12.7109375" style="21" customWidth="1"/>
    <col min="1531" max="1531" width="14.5703125" style="21" bestFit="1" customWidth="1"/>
    <col min="1532" max="1532" width="18.28515625" style="21" bestFit="1" customWidth="1"/>
    <col min="1533" max="1533" width="16.140625" style="21" bestFit="1" customWidth="1"/>
    <col min="1534" max="1534" width="14.85546875" style="21" bestFit="1" customWidth="1"/>
    <col min="1535" max="1535" width="19.28515625" style="21" bestFit="1" customWidth="1"/>
    <col min="1536" max="1536" width="10" style="21" bestFit="1" customWidth="1"/>
    <col min="1537" max="1538" width="9.85546875" style="21" customWidth="1"/>
    <col min="1539" max="1548" width="0" style="21" hidden="1" customWidth="1"/>
    <col min="1549" max="1635" width="11.42578125" style="21"/>
    <col min="1636" max="1636" width="28.28515625" style="21" customWidth="1"/>
    <col min="1637" max="1637" width="33.85546875" style="21" customWidth="1"/>
    <col min="1638" max="1638" width="23.28515625" style="21" bestFit="1" customWidth="1"/>
    <col min="1639" max="1639" width="15.42578125" style="21" customWidth="1"/>
    <col min="1640" max="1640" width="8.42578125" style="21" customWidth="1"/>
    <col min="1641" max="1641" width="14.7109375" style="21" customWidth="1"/>
    <col min="1642" max="1642" width="15.42578125" style="21" customWidth="1"/>
    <col min="1643" max="1643" width="13.140625" style="21" customWidth="1"/>
    <col min="1644" max="1644" width="17.28515625" style="21" customWidth="1"/>
    <col min="1645" max="1645" width="15.28515625" style="21" bestFit="1" customWidth="1"/>
    <col min="1646" max="1782" width="11.42578125" style="21"/>
    <col min="1783" max="1783" width="3.42578125" style="21" bestFit="1" customWidth="1"/>
    <col min="1784" max="1784" width="14.5703125" style="21" customWidth="1"/>
    <col min="1785" max="1785" width="38.85546875" style="21" customWidth="1"/>
    <col min="1786" max="1786" width="12.7109375" style="21" customWidth="1"/>
    <col min="1787" max="1787" width="14.5703125" style="21" bestFit="1" customWidth="1"/>
    <col min="1788" max="1788" width="18.28515625" style="21" bestFit="1" customWidth="1"/>
    <col min="1789" max="1789" width="16.140625" style="21" bestFit="1" customWidth="1"/>
    <col min="1790" max="1790" width="14.85546875" style="21" bestFit="1" customWidth="1"/>
    <col min="1791" max="1791" width="19.28515625" style="21" bestFit="1" customWidth="1"/>
    <col min="1792" max="1792" width="10" style="21" bestFit="1" customWidth="1"/>
    <col min="1793" max="1794" width="9.85546875" style="21" customWidth="1"/>
    <col min="1795" max="1804" width="0" style="21" hidden="1" customWidth="1"/>
    <col min="1805" max="1891" width="11.42578125" style="21"/>
    <col min="1892" max="1892" width="28.28515625" style="21" customWidth="1"/>
    <col min="1893" max="1893" width="33.85546875" style="21" customWidth="1"/>
    <col min="1894" max="1894" width="23.28515625" style="21" bestFit="1" customWidth="1"/>
    <col min="1895" max="1895" width="15.42578125" style="21" customWidth="1"/>
    <col min="1896" max="1896" width="8.42578125" style="21" customWidth="1"/>
    <col min="1897" max="1897" width="14.7109375" style="21" customWidth="1"/>
    <col min="1898" max="1898" width="15.42578125" style="21" customWidth="1"/>
    <col min="1899" max="1899" width="13.140625" style="21" customWidth="1"/>
    <col min="1900" max="1900" width="17.28515625" style="21" customWidth="1"/>
    <col min="1901" max="1901" width="15.28515625" style="21" bestFit="1" customWidth="1"/>
    <col min="1902" max="2038" width="11.42578125" style="21"/>
    <col min="2039" max="2039" width="3.42578125" style="21" bestFit="1" customWidth="1"/>
    <col min="2040" max="2040" width="14.5703125" style="21" customWidth="1"/>
    <col min="2041" max="2041" width="38.85546875" style="21" customWidth="1"/>
    <col min="2042" max="2042" width="12.7109375" style="21" customWidth="1"/>
    <col min="2043" max="2043" width="14.5703125" style="21" bestFit="1" customWidth="1"/>
    <col min="2044" max="2044" width="18.28515625" style="21" bestFit="1" customWidth="1"/>
    <col min="2045" max="2045" width="16.140625" style="21" bestFit="1" customWidth="1"/>
    <col min="2046" max="2046" width="14.85546875" style="21" bestFit="1" customWidth="1"/>
    <col min="2047" max="2047" width="19.28515625" style="21" bestFit="1" customWidth="1"/>
    <col min="2048" max="2048" width="10" style="21" bestFit="1" customWidth="1"/>
    <col min="2049" max="2050" width="9.85546875" style="21" customWidth="1"/>
    <col min="2051" max="2060" width="0" style="21" hidden="1" customWidth="1"/>
    <col min="2061" max="2147" width="11.42578125" style="21"/>
    <col min="2148" max="2148" width="28.28515625" style="21" customWidth="1"/>
    <col min="2149" max="2149" width="33.85546875" style="21" customWidth="1"/>
    <col min="2150" max="2150" width="23.28515625" style="21" bestFit="1" customWidth="1"/>
    <col min="2151" max="2151" width="15.42578125" style="21" customWidth="1"/>
    <col min="2152" max="2152" width="8.42578125" style="21" customWidth="1"/>
    <col min="2153" max="2153" width="14.7109375" style="21" customWidth="1"/>
    <col min="2154" max="2154" width="15.42578125" style="21" customWidth="1"/>
    <col min="2155" max="2155" width="13.140625" style="21" customWidth="1"/>
    <col min="2156" max="2156" width="17.28515625" style="21" customWidth="1"/>
    <col min="2157" max="2157" width="15.28515625" style="21" bestFit="1" customWidth="1"/>
    <col min="2158" max="2294" width="11.42578125" style="21"/>
    <col min="2295" max="2295" width="3.42578125" style="21" bestFit="1" customWidth="1"/>
    <col min="2296" max="2296" width="14.5703125" style="21" customWidth="1"/>
    <col min="2297" max="2297" width="38.85546875" style="21" customWidth="1"/>
    <col min="2298" max="2298" width="12.7109375" style="21" customWidth="1"/>
    <col min="2299" max="2299" width="14.5703125" style="21" bestFit="1" customWidth="1"/>
    <col min="2300" max="2300" width="18.28515625" style="21" bestFit="1" customWidth="1"/>
    <col min="2301" max="2301" width="16.140625" style="21" bestFit="1" customWidth="1"/>
    <col min="2302" max="2302" width="14.85546875" style="21" bestFit="1" customWidth="1"/>
    <col min="2303" max="2303" width="19.28515625" style="21" bestFit="1" customWidth="1"/>
    <col min="2304" max="2304" width="10" style="21" bestFit="1" customWidth="1"/>
    <col min="2305" max="2306" width="9.85546875" style="21" customWidth="1"/>
    <col min="2307" max="2316" width="0" style="21" hidden="1" customWidth="1"/>
    <col min="2317" max="2403" width="11.42578125" style="21"/>
    <col min="2404" max="2404" width="28.28515625" style="21" customWidth="1"/>
    <col min="2405" max="2405" width="33.85546875" style="21" customWidth="1"/>
    <col min="2406" max="2406" width="23.28515625" style="21" bestFit="1" customWidth="1"/>
    <col min="2407" max="2407" width="15.42578125" style="21" customWidth="1"/>
    <col min="2408" max="2408" width="8.42578125" style="21" customWidth="1"/>
    <col min="2409" max="2409" width="14.7109375" style="21" customWidth="1"/>
    <col min="2410" max="2410" width="15.42578125" style="21" customWidth="1"/>
    <col min="2411" max="2411" width="13.140625" style="21" customWidth="1"/>
    <col min="2412" max="2412" width="17.28515625" style="21" customWidth="1"/>
    <col min="2413" max="2413" width="15.28515625" style="21" bestFit="1" customWidth="1"/>
    <col min="2414" max="2550" width="11.42578125" style="21"/>
    <col min="2551" max="2551" width="3.42578125" style="21" bestFit="1" customWidth="1"/>
    <col min="2552" max="2552" width="14.5703125" style="21" customWidth="1"/>
    <col min="2553" max="2553" width="38.85546875" style="21" customWidth="1"/>
    <col min="2554" max="2554" width="12.7109375" style="21" customWidth="1"/>
    <col min="2555" max="2555" width="14.5703125" style="21" bestFit="1" customWidth="1"/>
    <col min="2556" max="2556" width="18.28515625" style="21" bestFit="1" customWidth="1"/>
    <col min="2557" max="2557" width="16.140625" style="21" bestFit="1" customWidth="1"/>
    <col min="2558" max="2558" width="14.85546875" style="21" bestFit="1" customWidth="1"/>
    <col min="2559" max="2559" width="19.28515625" style="21" bestFit="1" customWidth="1"/>
    <col min="2560" max="2560" width="10" style="21" bestFit="1" customWidth="1"/>
    <col min="2561" max="2562" width="9.85546875" style="21" customWidth="1"/>
    <col min="2563" max="2572" width="0" style="21" hidden="1" customWidth="1"/>
    <col min="2573" max="2659" width="11.42578125" style="21"/>
    <col min="2660" max="2660" width="28.28515625" style="21" customWidth="1"/>
    <col min="2661" max="2661" width="33.85546875" style="21" customWidth="1"/>
    <col min="2662" max="2662" width="23.28515625" style="21" bestFit="1" customWidth="1"/>
    <col min="2663" max="2663" width="15.42578125" style="21" customWidth="1"/>
    <col min="2664" max="2664" width="8.42578125" style="21" customWidth="1"/>
    <col min="2665" max="2665" width="14.7109375" style="21" customWidth="1"/>
    <col min="2666" max="2666" width="15.42578125" style="21" customWidth="1"/>
    <col min="2667" max="2667" width="13.140625" style="21" customWidth="1"/>
    <col min="2668" max="2668" width="17.28515625" style="21" customWidth="1"/>
    <col min="2669" max="2669" width="15.28515625" style="21" bestFit="1" customWidth="1"/>
    <col min="2670" max="2806" width="11.42578125" style="21"/>
    <col min="2807" max="2807" width="3.42578125" style="21" bestFit="1" customWidth="1"/>
    <col min="2808" max="2808" width="14.5703125" style="21" customWidth="1"/>
    <col min="2809" max="2809" width="38.85546875" style="21" customWidth="1"/>
    <col min="2810" max="2810" width="12.7109375" style="21" customWidth="1"/>
    <col min="2811" max="2811" width="14.5703125" style="21" bestFit="1" customWidth="1"/>
    <col min="2812" max="2812" width="18.28515625" style="21" bestFit="1" customWidth="1"/>
    <col min="2813" max="2813" width="16.140625" style="21" bestFit="1" customWidth="1"/>
    <col min="2814" max="2814" width="14.85546875" style="21" bestFit="1" customWidth="1"/>
    <col min="2815" max="2815" width="19.28515625" style="21" bestFit="1" customWidth="1"/>
    <col min="2816" max="2816" width="10" style="21" bestFit="1" customWidth="1"/>
    <col min="2817" max="2818" width="9.85546875" style="21" customWidth="1"/>
    <col min="2819" max="2828" width="0" style="21" hidden="1" customWidth="1"/>
    <col min="2829" max="2915" width="11.42578125" style="21"/>
    <col min="2916" max="2916" width="28.28515625" style="21" customWidth="1"/>
    <col min="2917" max="2917" width="33.85546875" style="21" customWidth="1"/>
    <col min="2918" max="2918" width="23.28515625" style="21" bestFit="1" customWidth="1"/>
    <col min="2919" max="2919" width="15.42578125" style="21" customWidth="1"/>
    <col min="2920" max="2920" width="8.42578125" style="21" customWidth="1"/>
    <col min="2921" max="2921" width="14.7109375" style="21" customWidth="1"/>
    <col min="2922" max="2922" width="15.42578125" style="21" customWidth="1"/>
    <col min="2923" max="2923" width="13.140625" style="21" customWidth="1"/>
    <col min="2924" max="2924" width="17.28515625" style="21" customWidth="1"/>
    <col min="2925" max="2925" width="15.28515625" style="21" bestFit="1" customWidth="1"/>
    <col min="2926" max="3062" width="11.42578125" style="21"/>
    <col min="3063" max="3063" width="3.42578125" style="21" bestFit="1" customWidth="1"/>
    <col min="3064" max="3064" width="14.5703125" style="21" customWidth="1"/>
    <col min="3065" max="3065" width="38.85546875" style="21" customWidth="1"/>
    <col min="3066" max="3066" width="12.7109375" style="21" customWidth="1"/>
    <col min="3067" max="3067" width="14.5703125" style="21" bestFit="1" customWidth="1"/>
    <col min="3068" max="3068" width="18.28515625" style="21" bestFit="1" customWidth="1"/>
    <col min="3069" max="3069" width="16.140625" style="21" bestFit="1" customWidth="1"/>
    <col min="3070" max="3070" width="14.85546875" style="21" bestFit="1" customWidth="1"/>
    <col min="3071" max="3071" width="19.28515625" style="21" bestFit="1" customWidth="1"/>
    <col min="3072" max="3072" width="10" style="21" bestFit="1" customWidth="1"/>
    <col min="3073" max="3074" width="9.85546875" style="21" customWidth="1"/>
    <col min="3075" max="3084" width="0" style="21" hidden="1" customWidth="1"/>
    <col min="3085" max="3171" width="11.42578125" style="21"/>
    <col min="3172" max="3172" width="28.28515625" style="21" customWidth="1"/>
    <col min="3173" max="3173" width="33.85546875" style="21" customWidth="1"/>
    <col min="3174" max="3174" width="23.28515625" style="21" bestFit="1" customWidth="1"/>
    <col min="3175" max="3175" width="15.42578125" style="21" customWidth="1"/>
    <col min="3176" max="3176" width="8.42578125" style="21" customWidth="1"/>
    <col min="3177" max="3177" width="14.7109375" style="21" customWidth="1"/>
    <col min="3178" max="3178" width="15.42578125" style="21" customWidth="1"/>
    <col min="3179" max="3179" width="13.140625" style="21" customWidth="1"/>
    <col min="3180" max="3180" width="17.28515625" style="21" customWidth="1"/>
    <col min="3181" max="3181" width="15.28515625" style="21" bestFit="1" customWidth="1"/>
    <col min="3182" max="3318" width="11.42578125" style="21"/>
    <col min="3319" max="3319" width="3.42578125" style="21" bestFit="1" customWidth="1"/>
    <col min="3320" max="3320" width="14.5703125" style="21" customWidth="1"/>
    <col min="3321" max="3321" width="38.85546875" style="21" customWidth="1"/>
    <col min="3322" max="3322" width="12.7109375" style="21" customWidth="1"/>
    <col min="3323" max="3323" width="14.5703125" style="21" bestFit="1" customWidth="1"/>
    <col min="3324" max="3324" width="18.28515625" style="21" bestFit="1" customWidth="1"/>
    <col min="3325" max="3325" width="16.140625" style="21" bestFit="1" customWidth="1"/>
    <col min="3326" max="3326" width="14.85546875" style="21" bestFit="1" customWidth="1"/>
    <col min="3327" max="3327" width="19.28515625" style="21" bestFit="1" customWidth="1"/>
    <col min="3328" max="3328" width="10" style="21" bestFit="1" customWidth="1"/>
    <col min="3329" max="3330" width="9.85546875" style="21" customWidth="1"/>
    <col min="3331" max="3340" width="0" style="21" hidden="1" customWidth="1"/>
    <col min="3341" max="3427" width="11.42578125" style="21"/>
    <col min="3428" max="3428" width="28.28515625" style="21" customWidth="1"/>
    <col min="3429" max="3429" width="33.85546875" style="21" customWidth="1"/>
    <col min="3430" max="3430" width="23.28515625" style="21" bestFit="1" customWidth="1"/>
    <col min="3431" max="3431" width="15.42578125" style="21" customWidth="1"/>
    <col min="3432" max="3432" width="8.42578125" style="21" customWidth="1"/>
    <col min="3433" max="3433" width="14.7109375" style="21" customWidth="1"/>
    <col min="3434" max="3434" width="15.42578125" style="21" customWidth="1"/>
    <col min="3435" max="3435" width="13.140625" style="21" customWidth="1"/>
    <col min="3436" max="3436" width="17.28515625" style="21" customWidth="1"/>
    <col min="3437" max="3437" width="15.28515625" style="21" bestFit="1" customWidth="1"/>
    <col min="3438" max="3574" width="11.42578125" style="21"/>
    <col min="3575" max="3575" width="3.42578125" style="21" bestFit="1" customWidth="1"/>
    <col min="3576" max="3576" width="14.5703125" style="21" customWidth="1"/>
    <col min="3577" max="3577" width="38.85546875" style="21" customWidth="1"/>
    <col min="3578" max="3578" width="12.7109375" style="21" customWidth="1"/>
    <col min="3579" max="3579" width="14.5703125" style="21" bestFit="1" customWidth="1"/>
    <col min="3580" max="3580" width="18.28515625" style="21" bestFit="1" customWidth="1"/>
    <col min="3581" max="3581" width="16.140625" style="21" bestFit="1" customWidth="1"/>
    <col min="3582" max="3582" width="14.85546875" style="21" bestFit="1" customWidth="1"/>
    <col min="3583" max="3583" width="19.28515625" style="21" bestFit="1" customWidth="1"/>
    <col min="3584" max="3584" width="10" style="21" bestFit="1" customWidth="1"/>
    <col min="3585" max="3586" width="9.85546875" style="21" customWidth="1"/>
    <col min="3587" max="3596" width="0" style="21" hidden="1" customWidth="1"/>
    <col min="3597" max="3683" width="11.42578125" style="21"/>
    <col min="3684" max="3684" width="28.28515625" style="21" customWidth="1"/>
    <col min="3685" max="3685" width="33.85546875" style="21" customWidth="1"/>
    <col min="3686" max="3686" width="23.28515625" style="21" bestFit="1" customWidth="1"/>
    <col min="3687" max="3687" width="15.42578125" style="21" customWidth="1"/>
    <col min="3688" max="3688" width="8.42578125" style="21" customWidth="1"/>
    <col min="3689" max="3689" width="14.7109375" style="21" customWidth="1"/>
    <col min="3690" max="3690" width="15.42578125" style="21" customWidth="1"/>
    <col min="3691" max="3691" width="13.140625" style="21" customWidth="1"/>
    <col min="3692" max="3692" width="17.28515625" style="21" customWidth="1"/>
    <col min="3693" max="3693" width="15.28515625" style="21" bestFit="1" customWidth="1"/>
    <col min="3694" max="3830" width="11.42578125" style="21"/>
    <col min="3831" max="3831" width="3.42578125" style="21" bestFit="1" customWidth="1"/>
    <col min="3832" max="3832" width="14.5703125" style="21" customWidth="1"/>
    <col min="3833" max="3833" width="38.85546875" style="21" customWidth="1"/>
    <col min="3834" max="3834" width="12.7109375" style="21" customWidth="1"/>
    <col min="3835" max="3835" width="14.5703125" style="21" bestFit="1" customWidth="1"/>
    <col min="3836" max="3836" width="18.28515625" style="21" bestFit="1" customWidth="1"/>
    <col min="3837" max="3837" width="16.140625" style="21" bestFit="1" customWidth="1"/>
    <col min="3838" max="3838" width="14.85546875" style="21" bestFit="1" customWidth="1"/>
    <col min="3839" max="3839" width="19.28515625" style="21" bestFit="1" customWidth="1"/>
    <col min="3840" max="3840" width="10" style="21" bestFit="1" customWidth="1"/>
    <col min="3841" max="3842" width="9.85546875" style="21" customWidth="1"/>
    <col min="3843" max="3852" width="0" style="21" hidden="1" customWidth="1"/>
    <col min="3853" max="3939" width="11.42578125" style="21"/>
    <col min="3940" max="3940" width="28.28515625" style="21" customWidth="1"/>
    <col min="3941" max="3941" width="33.85546875" style="21" customWidth="1"/>
    <col min="3942" max="3942" width="23.28515625" style="21" bestFit="1" customWidth="1"/>
    <col min="3943" max="3943" width="15.42578125" style="21" customWidth="1"/>
    <col min="3944" max="3944" width="8.42578125" style="21" customWidth="1"/>
    <col min="3945" max="3945" width="14.7109375" style="21" customWidth="1"/>
    <col min="3946" max="3946" width="15.42578125" style="21" customWidth="1"/>
    <col min="3947" max="3947" width="13.140625" style="21" customWidth="1"/>
    <col min="3948" max="3948" width="17.28515625" style="21" customWidth="1"/>
    <col min="3949" max="3949" width="15.28515625" style="21" bestFit="1" customWidth="1"/>
    <col min="3950" max="4086" width="11.42578125" style="21"/>
    <col min="4087" max="4087" width="3.42578125" style="21" bestFit="1" customWidth="1"/>
    <col min="4088" max="4088" width="14.5703125" style="21" customWidth="1"/>
    <col min="4089" max="4089" width="38.85546875" style="21" customWidth="1"/>
    <col min="4090" max="4090" width="12.7109375" style="21" customWidth="1"/>
    <col min="4091" max="4091" width="14.5703125" style="21" bestFit="1" customWidth="1"/>
    <col min="4092" max="4092" width="18.28515625" style="21" bestFit="1" customWidth="1"/>
    <col min="4093" max="4093" width="16.140625" style="21" bestFit="1" customWidth="1"/>
    <col min="4094" max="4094" width="14.85546875" style="21" bestFit="1" customWidth="1"/>
    <col min="4095" max="4095" width="19.28515625" style="21" bestFit="1" customWidth="1"/>
    <col min="4096" max="4096" width="10" style="21" bestFit="1" customWidth="1"/>
    <col min="4097" max="4098" width="9.85546875" style="21" customWidth="1"/>
    <col min="4099" max="4108" width="0" style="21" hidden="1" customWidth="1"/>
    <col min="4109" max="4195" width="11.42578125" style="21"/>
    <col min="4196" max="4196" width="28.28515625" style="21" customWidth="1"/>
    <col min="4197" max="4197" width="33.85546875" style="21" customWidth="1"/>
    <col min="4198" max="4198" width="23.28515625" style="21" bestFit="1" customWidth="1"/>
    <col min="4199" max="4199" width="15.42578125" style="21" customWidth="1"/>
    <col min="4200" max="4200" width="8.42578125" style="21" customWidth="1"/>
    <col min="4201" max="4201" width="14.7109375" style="21" customWidth="1"/>
    <col min="4202" max="4202" width="15.42578125" style="21" customWidth="1"/>
    <col min="4203" max="4203" width="13.140625" style="21" customWidth="1"/>
    <col min="4204" max="4204" width="17.28515625" style="21" customWidth="1"/>
    <col min="4205" max="4205" width="15.28515625" style="21" bestFit="1" customWidth="1"/>
    <col min="4206" max="4342" width="11.42578125" style="21"/>
    <col min="4343" max="4343" width="3.42578125" style="21" bestFit="1" customWidth="1"/>
    <col min="4344" max="4344" width="14.5703125" style="21" customWidth="1"/>
    <col min="4345" max="4345" width="38.85546875" style="21" customWidth="1"/>
    <col min="4346" max="4346" width="12.7109375" style="21" customWidth="1"/>
    <col min="4347" max="4347" width="14.5703125" style="21" bestFit="1" customWidth="1"/>
    <col min="4348" max="4348" width="18.28515625" style="21" bestFit="1" customWidth="1"/>
    <col min="4349" max="4349" width="16.140625" style="21" bestFit="1" customWidth="1"/>
    <col min="4350" max="4350" width="14.85546875" style="21" bestFit="1" customWidth="1"/>
    <col min="4351" max="4351" width="19.28515625" style="21" bestFit="1" customWidth="1"/>
    <col min="4352" max="4352" width="10" style="21" bestFit="1" customWidth="1"/>
    <col min="4353" max="4354" width="9.85546875" style="21" customWidth="1"/>
    <col min="4355" max="4364" width="0" style="21" hidden="1" customWidth="1"/>
    <col min="4365" max="4451" width="11.42578125" style="21"/>
    <col min="4452" max="4452" width="28.28515625" style="21" customWidth="1"/>
    <col min="4453" max="4453" width="33.85546875" style="21" customWidth="1"/>
    <col min="4454" max="4454" width="23.28515625" style="21" bestFit="1" customWidth="1"/>
    <col min="4455" max="4455" width="15.42578125" style="21" customWidth="1"/>
    <col min="4456" max="4456" width="8.42578125" style="21" customWidth="1"/>
    <col min="4457" max="4457" width="14.7109375" style="21" customWidth="1"/>
    <col min="4458" max="4458" width="15.42578125" style="21" customWidth="1"/>
    <col min="4459" max="4459" width="13.140625" style="21" customWidth="1"/>
    <col min="4460" max="4460" width="17.28515625" style="21" customWidth="1"/>
    <col min="4461" max="4461" width="15.28515625" style="21" bestFit="1" customWidth="1"/>
    <col min="4462" max="4598" width="11.42578125" style="21"/>
    <col min="4599" max="4599" width="3.42578125" style="21" bestFit="1" customWidth="1"/>
    <col min="4600" max="4600" width="14.5703125" style="21" customWidth="1"/>
    <col min="4601" max="4601" width="38.85546875" style="21" customWidth="1"/>
    <col min="4602" max="4602" width="12.7109375" style="21" customWidth="1"/>
    <col min="4603" max="4603" width="14.5703125" style="21" bestFit="1" customWidth="1"/>
    <col min="4604" max="4604" width="18.28515625" style="21" bestFit="1" customWidth="1"/>
    <col min="4605" max="4605" width="16.140625" style="21" bestFit="1" customWidth="1"/>
    <col min="4606" max="4606" width="14.85546875" style="21" bestFit="1" customWidth="1"/>
    <col min="4607" max="4607" width="19.28515625" style="21" bestFit="1" customWidth="1"/>
    <col min="4608" max="4608" width="10" style="21" bestFit="1" customWidth="1"/>
    <col min="4609" max="4610" width="9.85546875" style="21" customWidth="1"/>
    <col min="4611" max="4620" width="0" style="21" hidden="1" customWidth="1"/>
    <col min="4621" max="4707" width="11.42578125" style="21"/>
    <col min="4708" max="4708" width="28.28515625" style="21" customWidth="1"/>
    <col min="4709" max="4709" width="33.85546875" style="21" customWidth="1"/>
    <col min="4710" max="4710" width="23.28515625" style="21" bestFit="1" customWidth="1"/>
    <col min="4711" max="4711" width="15.42578125" style="21" customWidth="1"/>
    <col min="4712" max="4712" width="8.42578125" style="21" customWidth="1"/>
    <col min="4713" max="4713" width="14.7109375" style="21" customWidth="1"/>
    <col min="4714" max="4714" width="15.42578125" style="21" customWidth="1"/>
    <col min="4715" max="4715" width="13.140625" style="21" customWidth="1"/>
    <col min="4716" max="4716" width="17.28515625" style="21" customWidth="1"/>
    <col min="4717" max="4717" width="15.28515625" style="21" bestFit="1" customWidth="1"/>
    <col min="4718" max="4854" width="11.42578125" style="21"/>
    <col min="4855" max="4855" width="3.42578125" style="21" bestFit="1" customWidth="1"/>
    <col min="4856" max="4856" width="14.5703125" style="21" customWidth="1"/>
    <col min="4857" max="4857" width="38.85546875" style="21" customWidth="1"/>
    <col min="4858" max="4858" width="12.7109375" style="21" customWidth="1"/>
    <col min="4859" max="4859" width="14.5703125" style="21" bestFit="1" customWidth="1"/>
    <col min="4860" max="4860" width="18.28515625" style="21" bestFit="1" customWidth="1"/>
    <col min="4861" max="4861" width="16.140625" style="21" bestFit="1" customWidth="1"/>
    <col min="4862" max="4862" width="14.85546875" style="21" bestFit="1" customWidth="1"/>
    <col min="4863" max="4863" width="19.28515625" style="21" bestFit="1" customWidth="1"/>
    <col min="4864" max="4864" width="10" style="21" bestFit="1" customWidth="1"/>
    <col min="4865" max="4866" width="9.85546875" style="21" customWidth="1"/>
    <col min="4867" max="4876" width="0" style="21" hidden="1" customWidth="1"/>
    <col min="4877" max="4963" width="11.42578125" style="21"/>
    <col min="4964" max="4964" width="28.28515625" style="21" customWidth="1"/>
    <col min="4965" max="4965" width="33.85546875" style="21" customWidth="1"/>
    <col min="4966" max="4966" width="23.28515625" style="21" bestFit="1" customWidth="1"/>
    <col min="4967" max="4967" width="15.42578125" style="21" customWidth="1"/>
    <col min="4968" max="4968" width="8.42578125" style="21" customWidth="1"/>
    <col min="4969" max="4969" width="14.7109375" style="21" customWidth="1"/>
    <col min="4970" max="4970" width="15.42578125" style="21" customWidth="1"/>
    <col min="4971" max="4971" width="13.140625" style="21" customWidth="1"/>
    <col min="4972" max="4972" width="17.28515625" style="21" customWidth="1"/>
    <col min="4973" max="4973" width="15.28515625" style="21" bestFit="1" customWidth="1"/>
    <col min="4974" max="5110" width="11.42578125" style="21"/>
    <col min="5111" max="5111" width="3.42578125" style="21" bestFit="1" customWidth="1"/>
    <col min="5112" max="5112" width="14.5703125" style="21" customWidth="1"/>
    <col min="5113" max="5113" width="38.85546875" style="21" customWidth="1"/>
    <col min="5114" max="5114" width="12.7109375" style="21" customWidth="1"/>
    <col min="5115" max="5115" width="14.5703125" style="21" bestFit="1" customWidth="1"/>
    <col min="5116" max="5116" width="18.28515625" style="21" bestFit="1" customWidth="1"/>
    <col min="5117" max="5117" width="16.140625" style="21" bestFit="1" customWidth="1"/>
    <col min="5118" max="5118" width="14.85546875" style="21" bestFit="1" customWidth="1"/>
    <col min="5119" max="5119" width="19.28515625" style="21" bestFit="1" customWidth="1"/>
    <col min="5120" max="5120" width="10" style="21" bestFit="1" customWidth="1"/>
    <col min="5121" max="5122" width="9.85546875" style="21" customWidth="1"/>
    <col min="5123" max="5132" width="0" style="21" hidden="1" customWidth="1"/>
    <col min="5133" max="5219" width="11.42578125" style="21"/>
    <col min="5220" max="5220" width="28.28515625" style="21" customWidth="1"/>
    <col min="5221" max="5221" width="33.85546875" style="21" customWidth="1"/>
    <col min="5222" max="5222" width="23.28515625" style="21" bestFit="1" customWidth="1"/>
    <col min="5223" max="5223" width="15.42578125" style="21" customWidth="1"/>
    <col min="5224" max="5224" width="8.42578125" style="21" customWidth="1"/>
    <col min="5225" max="5225" width="14.7109375" style="21" customWidth="1"/>
    <col min="5226" max="5226" width="15.42578125" style="21" customWidth="1"/>
    <col min="5227" max="5227" width="13.140625" style="21" customWidth="1"/>
    <col min="5228" max="5228" width="17.28515625" style="21" customWidth="1"/>
    <col min="5229" max="5229" width="15.28515625" style="21" bestFit="1" customWidth="1"/>
    <col min="5230" max="5366" width="11.42578125" style="21"/>
    <col min="5367" max="5367" width="3.42578125" style="21" bestFit="1" customWidth="1"/>
    <col min="5368" max="5368" width="14.5703125" style="21" customWidth="1"/>
    <col min="5369" max="5369" width="38.85546875" style="21" customWidth="1"/>
    <col min="5370" max="5370" width="12.7109375" style="21" customWidth="1"/>
    <col min="5371" max="5371" width="14.5703125" style="21" bestFit="1" customWidth="1"/>
    <col min="5372" max="5372" width="18.28515625" style="21" bestFit="1" customWidth="1"/>
    <col min="5373" max="5373" width="16.140625" style="21" bestFit="1" customWidth="1"/>
    <col min="5374" max="5374" width="14.85546875" style="21" bestFit="1" customWidth="1"/>
    <col min="5375" max="5375" width="19.28515625" style="21" bestFit="1" customWidth="1"/>
    <col min="5376" max="5376" width="10" style="21" bestFit="1" customWidth="1"/>
    <col min="5377" max="5378" width="9.85546875" style="21" customWidth="1"/>
    <col min="5379" max="5388" width="0" style="21" hidden="1" customWidth="1"/>
    <col min="5389" max="5475" width="11.42578125" style="21"/>
    <col min="5476" max="5476" width="28.28515625" style="21" customWidth="1"/>
    <col min="5477" max="5477" width="33.85546875" style="21" customWidth="1"/>
    <col min="5478" max="5478" width="23.28515625" style="21" bestFit="1" customWidth="1"/>
    <col min="5479" max="5479" width="15.42578125" style="21" customWidth="1"/>
    <col min="5480" max="5480" width="8.42578125" style="21" customWidth="1"/>
    <col min="5481" max="5481" width="14.7109375" style="21" customWidth="1"/>
    <col min="5482" max="5482" width="15.42578125" style="21" customWidth="1"/>
    <col min="5483" max="5483" width="13.140625" style="21" customWidth="1"/>
    <col min="5484" max="5484" width="17.28515625" style="21" customWidth="1"/>
    <col min="5485" max="5485" width="15.28515625" style="21" bestFit="1" customWidth="1"/>
    <col min="5486" max="5622" width="11.42578125" style="21"/>
    <col min="5623" max="5623" width="3.42578125" style="21" bestFit="1" customWidth="1"/>
    <col min="5624" max="5624" width="14.5703125" style="21" customWidth="1"/>
    <col min="5625" max="5625" width="38.85546875" style="21" customWidth="1"/>
    <col min="5626" max="5626" width="12.7109375" style="21" customWidth="1"/>
    <col min="5627" max="5627" width="14.5703125" style="21" bestFit="1" customWidth="1"/>
    <col min="5628" max="5628" width="18.28515625" style="21" bestFit="1" customWidth="1"/>
    <col min="5629" max="5629" width="16.140625" style="21" bestFit="1" customWidth="1"/>
    <col min="5630" max="5630" width="14.85546875" style="21" bestFit="1" customWidth="1"/>
    <col min="5631" max="5631" width="19.28515625" style="21" bestFit="1" customWidth="1"/>
    <col min="5632" max="5632" width="10" style="21" bestFit="1" customWidth="1"/>
    <col min="5633" max="5634" width="9.85546875" style="21" customWidth="1"/>
    <col min="5635" max="5644" width="0" style="21" hidden="1" customWidth="1"/>
    <col min="5645" max="5731" width="11.42578125" style="21"/>
    <col min="5732" max="5732" width="28.28515625" style="21" customWidth="1"/>
    <col min="5733" max="5733" width="33.85546875" style="21" customWidth="1"/>
    <col min="5734" max="5734" width="23.28515625" style="21" bestFit="1" customWidth="1"/>
    <col min="5735" max="5735" width="15.42578125" style="21" customWidth="1"/>
    <col min="5736" max="5736" width="8.42578125" style="21" customWidth="1"/>
    <col min="5737" max="5737" width="14.7109375" style="21" customWidth="1"/>
    <col min="5738" max="5738" width="15.42578125" style="21" customWidth="1"/>
    <col min="5739" max="5739" width="13.140625" style="21" customWidth="1"/>
    <col min="5740" max="5740" width="17.28515625" style="21" customWidth="1"/>
    <col min="5741" max="5741" width="15.28515625" style="21" bestFit="1" customWidth="1"/>
    <col min="5742" max="5878" width="11.42578125" style="21"/>
    <col min="5879" max="5879" width="3.42578125" style="21" bestFit="1" customWidth="1"/>
    <col min="5880" max="5880" width="14.5703125" style="21" customWidth="1"/>
    <col min="5881" max="5881" width="38.85546875" style="21" customWidth="1"/>
    <col min="5882" max="5882" width="12.7109375" style="21" customWidth="1"/>
    <col min="5883" max="5883" width="14.5703125" style="21" bestFit="1" customWidth="1"/>
    <col min="5884" max="5884" width="18.28515625" style="21" bestFit="1" customWidth="1"/>
    <col min="5885" max="5885" width="16.140625" style="21" bestFit="1" customWidth="1"/>
    <col min="5886" max="5886" width="14.85546875" style="21" bestFit="1" customWidth="1"/>
    <col min="5887" max="5887" width="19.28515625" style="21" bestFit="1" customWidth="1"/>
    <col min="5888" max="5888" width="10" style="21" bestFit="1" customWidth="1"/>
    <col min="5889" max="5890" width="9.85546875" style="21" customWidth="1"/>
    <col min="5891" max="5900" width="0" style="21" hidden="1" customWidth="1"/>
    <col min="5901" max="5987" width="11.42578125" style="21"/>
    <col min="5988" max="5988" width="28.28515625" style="21" customWidth="1"/>
    <col min="5989" max="5989" width="33.85546875" style="21" customWidth="1"/>
    <col min="5990" max="5990" width="23.28515625" style="21" bestFit="1" customWidth="1"/>
    <col min="5991" max="5991" width="15.42578125" style="21" customWidth="1"/>
    <col min="5992" max="5992" width="8.42578125" style="21" customWidth="1"/>
    <col min="5993" max="5993" width="14.7109375" style="21" customWidth="1"/>
    <col min="5994" max="5994" width="15.42578125" style="21" customWidth="1"/>
    <col min="5995" max="5995" width="13.140625" style="21" customWidth="1"/>
    <col min="5996" max="5996" width="17.28515625" style="21" customWidth="1"/>
    <col min="5997" max="5997" width="15.28515625" style="21" bestFit="1" customWidth="1"/>
    <col min="5998" max="6134" width="11.42578125" style="21"/>
    <col min="6135" max="6135" width="3.42578125" style="21" bestFit="1" customWidth="1"/>
    <col min="6136" max="6136" width="14.5703125" style="21" customWidth="1"/>
    <col min="6137" max="6137" width="38.85546875" style="21" customWidth="1"/>
    <col min="6138" max="6138" width="12.7109375" style="21" customWidth="1"/>
    <col min="6139" max="6139" width="14.5703125" style="21" bestFit="1" customWidth="1"/>
    <col min="6140" max="6140" width="18.28515625" style="21" bestFit="1" customWidth="1"/>
    <col min="6141" max="6141" width="16.140625" style="21" bestFit="1" customWidth="1"/>
    <col min="6142" max="6142" width="14.85546875" style="21" bestFit="1" customWidth="1"/>
    <col min="6143" max="6143" width="19.28515625" style="21" bestFit="1" customWidth="1"/>
    <col min="6144" max="6144" width="10" style="21" bestFit="1" customWidth="1"/>
    <col min="6145" max="6146" width="9.85546875" style="21" customWidth="1"/>
    <col min="6147" max="6156" width="0" style="21" hidden="1" customWidth="1"/>
    <col min="6157" max="6243" width="11.42578125" style="21"/>
    <col min="6244" max="6244" width="28.28515625" style="21" customWidth="1"/>
    <col min="6245" max="6245" width="33.85546875" style="21" customWidth="1"/>
    <col min="6246" max="6246" width="23.28515625" style="21" bestFit="1" customWidth="1"/>
    <col min="6247" max="6247" width="15.42578125" style="21" customWidth="1"/>
    <col min="6248" max="6248" width="8.42578125" style="21" customWidth="1"/>
    <col min="6249" max="6249" width="14.7109375" style="21" customWidth="1"/>
    <col min="6250" max="6250" width="15.42578125" style="21" customWidth="1"/>
    <col min="6251" max="6251" width="13.140625" style="21" customWidth="1"/>
    <col min="6252" max="6252" width="17.28515625" style="21" customWidth="1"/>
    <col min="6253" max="6253" width="15.28515625" style="21" bestFit="1" customWidth="1"/>
    <col min="6254" max="6390" width="11.42578125" style="21"/>
    <col min="6391" max="6391" width="3.42578125" style="21" bestFit="1" customWidth="1"/>
    <col min="6392" max="6392" width="14.5703125" style="21" customWidth="1"/>
    <col min="6393" max="6393" width="38.85546875" style="21" customWidth="1"/>
    <col min="6394" max="6394" width="12.7109375" style="21" customWidth="1"/>
    <col min="6395" max="6395" width="14.5703125" style="21" bestFit="1" customWidth="1"/>
    <col min="6396" max="6396" width="18.28515625" style="21" bestFit="1" customWidth="1"/>
    <col min="6397" max="6397" width="16.140625" style="21" bestFit="1" customWidth="1"/>
    <col min="6398" max="6398" width="14.85546875" style="21" bestFit="1" customWidth="1"/>
    <col min="6399" max="6399" width="19.28515625" style="21" bestFit="1" customWidth="1"/>
    <col min="6400" max="6400" width="10" style="21" bestFit="1" customWidth="1"/>
    <col min="6401" max="6402" width="9.85546875" style="21" customWidth="1"/>
    <col min="6403" max="6412" width="0" style="21" hidden="1" customWidth="1"/>
    <col min="6413" max="6499" width="11.42578125" style="21"/>
    <col min="6500" max="6500" width="28.28515625" style="21" customWidth="1"/>
    <col min="6501" max="6501" width="33.85546875" style="21" customWidth="1"/>
    <col min="6502" max="6502" width="23.28515625" style="21" bestFit="1" customWidth="1"/>
    <col min="6503" max="6503" width="15.42578125" style="21" customWidth="1"/>
    <col min="6504" max="6504" width="8.42578125" style="21" customWidth="1"/>
    <col min="6505" max="6505" width="14.7109375" style="21" customWidth="1"/>
    <col min="6506" max="6506" width="15.42578125" style="21" customWidth="1"/>
    <col min="6507" max="6507" width="13.140625" style="21" customWidth="1"/>
    <col min="6508" max="6508" width="17.28515625" style="21" customWidth="1"/>
    <col min="6509" max="6509" width="15.28515625" style="21" bestFit="1" customWidth="1"/>
    <col min="6510" max="6646" width="11.42578125" style="21"/>
    <col min="6647" max="6647" width="3.42578125" style="21" bestFit="1" customWidth="1"/>
    <col min="6648" max="6648" width="14.5703125" style="21" customWidth="1"/>
    <col min="6649" max="6649" width="38.85546875" style="21" customWidth="1"/>
    <col min="6650" max="6650" width="12.7109375" style="21" customWidth="1"/>
    <col min="6651" max="6651" width="14.5703125" style="21" bestFit="1" customWidth="1"/>
    <col min="6652" max="6652" width="18.28515625" style="21" bestFit="1" customWidth="1"/>
    <col min="6653" max="6653" width="16.140625" style="21" bestFit="1" customWidth="1"/>
    <col min="6654" max="6654" width="14.85546875" style="21" bestFit="1" customWidth="1"/>
    <col min="6655" max="6655" width="19.28515625" style="21" bestFit="1" customWidth="1"/>
    <col min="6656" max="6656" width="10" style="21" bestFit="1" customWidth="1"/>
    <col min="6657" max="6658" width="9.85546875" style="21" customWidth="1"/>
    <col min="6659" max="6668" width="0" style="21" hidden="1" customWidth="1"/>
    <col min="6669" max="6755" width="11.42578125" style="21"/>
    <col min="6756" max="6756" width="28.28515625" style="21" customWidth="1"/>
    <col min="6757" max="6757" width="33.85546875" style="21" customWidth="1"/>
    <col min="6758" max="6758" width="23.28515625" style="21" bestFit="1" customWidth="1"/>
    <col min="6759" max="6759" width="15.42578125" style="21" customWidth="1"/>
    <col min="6760" max="6760" width="8.42578125" style="21" customWidth="1"/>
    <col min="6761" max="6761" width="14.7109375" style="21" customWidth="1"/>
    <col min="6762" max="6762" width="15.42578125" style="21" customWidth="1"/>
    <col min="6763" max="6763" width="13.140625" style="21" customWidth="1"/>
    <col min="6764" max="6764" width="17.28515625" style="21" customWidth="1"/>
    <col min="6765" max="6765" width="15.28515625" style="21" bestFit="1" customWidth="1"/>
    <col min="6766" max="6902" width="11.42578125" style="21"/>
    <col min="6903" max="6903" width="3.42578125" style="21" bestFit="1" customWidth="1"/>
    <col min="6904" max="6904" width="14.5703125" style="21" customWidth="1"/>
    <col min="6905" max="6905" width="38.85546875" style="21" customWidth="1"/>
    <col min="6906" max="6906" width="12.7109375" style="21" customWidth="1"/>
    <col min="6907" max="6907" width="14.5703125" style="21" bestFit="1" customWidth="1"/>
    <col min="6908" max="6908" width="18.28515625" style="21" bestFit="1" customWidth="1"/>
    <col min="6909" max="6909" width="16.140625" style="21" bestFit="1" customWidth="1"/>
    <col min="6910" max="6910" width="14.85546875" style="21" bestFit="1" customWidth="1"/>
    <col min="6911" max="6911" width="19.28515625" style="21" bestFit="1" customWidth="1"/>
    <col min="6912" max="6912" width="10" style="21" bestFit="1" customWidth="1"/>
    <col min="6913" max="6914" width="9.85546875" style="21" customWidth="1"/>
    <col min="6915" max="6924" width="0" style="21" hidden="1" customWidth="1"/>
    <col min="6925" max="7011" width="11.42578125" style="21"/>
    <col min="7012" max="7012" width="28.28515625" style="21" customWidth="1"/>
    <col min="7013" max="7013" width="33.85546875" style="21" customWidth="1"/>
    <col min="7014" max="7014" width="23.28515625" style="21" bestFit="1" customWidth="1"/>
    <col min="7015" max="7015" width="15.42578125" style="21" customWidth="1"/>
    <col min="7016" max="7016" width="8.42578125" style="21" customWidth="1"/>
    <col min="7017" max="7017" width="14.7109375" style="21" customWidth="1"/>
    <col min="7018" max="7018" width="15.42578125" style="21" customWidth="1"/>
    <col min="7019" max="7019" width="13.140625" style="21" customWidth="1"/>
    <col min="7020" max="7020" width="17.28515625" style="21" customWidth="1"/>
    <col min="7021" max="7021" width="15.28515625" style="21" bestFit="1" customWidth="1"/>
    <col min="7022" max="7158" width="11.42578125" style="21"/>
    <col min="7159" max="7159" width="3.42578125" style="21" bestFit="1" customWidth="1"/>
    <col min="7160" max="7160" width="14.5703125" style="21" customWidth="1"/>
    <col min="7161" max="7161" width="38.85546875" style="21" customWidth="1"/>
    <col min="7162" max="7162" width="12.7109375" style="21" customWidth="1"/>
    <col min="7163" max="7163" width="14.5703125" style="21" bestFit="1" customWidth="1"/>
    <col min="7164" max="7164" width="18.28515625" style="21" bestFit="1" customWidth="1"/>
    <col min="7165" max="7165" width="16.140625" style="21" bestFit="1" customWidth="1"/>
    <col min="7166" max="7166" width="14.85546875" style="21" bestFit="1" customWidth="1"/>
    <col min="7167" max="7167" width="19.28515625" style="21" bestFit="1" customWidth="1"/>
    <col min="7168" max="7168" width="10" style="21" bestFit="1" customWidth="1"/>
    <col min="7169" max="7170" width="9.85546875" style="21" customWidth="1"/>
    <col min="7171" max="7180" width="0" style="21" hidden="1" customWidth="1"/>
    <col min="7181" max="7267" width="11.42578125" style="21"/>
    <col min="7268" max="7268" width="28.28515625" style="21" customWidth="1"/>
    <col min="7269" max="7269" width="33.85546875" style="21" customWidth="1"/>
    <col min="7270" max="7270" width="23.28515625" style="21" bestFit="1" customWidth="1"/>
    <col min="7271" max="7271" width="15.42578125" style="21" customWidth="1"/>
    <col min="7272" max="7272" width="8.42578125" style="21" customWidth="1"/>
    <col min="7273" max="7273" width="14.7109375" style="21" customWidth="1"/>
    <col min="7274" max="7274" width="15.42578125" style="21" customWidth="1"/>
    <col min="7275" max="7275" width="13.140625" style="21" customWidth="1"/>
    <col min="7276" max="7276" width="17.28515625" style="21" customWidth="1"/>
    <col min="7277" max="7277" width="15.28515625" style="21" bestFit="1" customWidth="1"/>
    <col min="7278" max="7414" width="11.42578125" style="21"/>
    <col min="7415" max="7415" width="3.42578125" style="21" bestFit="1" customWidth="1"/>
    <col min="7416" max="7416" width="14.5703125" style="21" customWidth="1"/>
    <col min="7417" max="7417" width="38.85546875" style="21" customWidth="1"/>
    <col min="7418" max="7418" width="12.7109375" style="21" customWidth="1"/>
    <col min="7419" max="7419" width="14.5703125" style="21" bestFit="1" customWidth="1"/>
    <col min="7420" max="7420" width="18.28515625" style="21" bestFit="1" customWidth="1"/>
    <col min="7421" max="7421" width="16.140625" style="21" bestFit="1" customWidth="1"/>
    <col min="7422" max="7422" width="14.85546875" style="21" bestFit="1" customWidth="1"/>
    <col min="7423" max="7423" width="19.28515625" style="21" bestFit="1" customWidth="1"/>
    <col min="7424" max="7424" width="10" style="21" bestFit="1" customWidth="1"/>
    <col min="7425" max="7426" width="9.85546875" style="21" customWidth="1"/>
    <col min="7427" max="7436" width="0" style="21" hidden="1" customWidth="1"/>
    <col min="7437" max="7523" width="11.42578125" style="21"/>
    <col min="7524" max="7524" width="28.28515625" style="21" customWidth="1"/>
    <col min="7525" max="7525" width="33.85546875" style="21" customWidth="1"/>
    <col min="7526" max="7526" width="23.28515625" style="21" bestFit="1" customWidth="1"/>
    <col min="7527" max="7527" width="15.42578125" style="21" customWidth="1"/>
    <col min="7528" max="7528" width="8.42578125" style="21" customWidth="1"/>
    <col min="7529" max="7529" width="14.7109375" style="21" customWidth="1"/>
    <col min="7530" max="7530" width="15.42578125" style="21" customWidth="1"/>
    <col min="7531" max="7531" width="13.140625" style="21" customWidth="1"/>
    <col min="7532" max="7532" width="17.28515625" style="21" customWidth="1"/>
    <col min="7533" max="7533" width="15.28515625" style="21" bestFit="1" customWidth="1"/>
    <col min="7534" max="7670" width="11.42578125" style="21"/>
    <col min="7671" max="7671" width="3.42578125" style="21" bestFit="1" customWidth="1"/>
    <col min="7672" max="7672" width="14.5703125" style="21" customWidth="1"/>
    <col min="7673" max="7673" width="38.85546875" style="21" customWidth="1"/>
    <col min="7674" max="7674" width="12.7109375" style="21" customWidth="1"/>
    <col min="7675" max="7675" width="14.5703125" style="21" bestFit="1" customWidth="1"/>
    <col min="7676" max="7676" width="18.28515625" style="21" bestFit="1" customWidth="1"/>
    <col min="7677" max="7677" width="16.140625" style="21" bestFit="1" customWidth="1"/>
    <col min="7678" max="7678" width="14.85546875" style="21" bestFit="1" customWidth="1"/>
    <col min="7679" max="7679" width="19.28515625" style="21" bestFit="1" customWidth="1"/>
    <col min="7680" max="7680" width="10" style="21" bestFit="1" customWidth="1"/>
    <col min="7681" max="7682" width="9.85546875" style="21" customWidth="1"/>
    <col min="7683" max="7692" width="0" style="21" hidden="1" customWidth="1"/>
    <col min="7693" max="7779" width="11.42578125" style="21"/>
    <col min="7780" max="7780" width="28.28515625" style="21" customWidth="1"/>
    <col min="7781" max="7781" width="33.85546875" style="21" customWidth="1"/>
    <col min="7782" max="7782" width="23.28515625" style="21" bestFit="1" customWidth="1"/>
    <col min="7783" max="7783" width="15.42578125" style="21" customWidth="1"/>
    <col min="7784" max="7784" width="8.42578125" style="21" customWidth="1"/>
    <col min="7785" max="7785" width="14.7109375" style="21" customWidth="1"/>
    <col min="7786" max="7786" width="15.42578125" style="21" customWidth="1"/>
    <col min="7787" max="7787" width="13.140625" style="21" customWidth="1"/>
    <col min="7788" max="7788" width="17.28515625" style="21" customWidth="1"/>
    <col min="7789" max="7789" width="15.28515625" style="21" bestFit="1" customWidth="1"/>
    <col min="7790" max="7926" width="11.42578125" style="21"/>
    <col min="7927" max="7927" width="3.42578125" style="21" bestFit="1" customWidth="1"/>
    <col min="7928" max="7928" width="14.5703125" style="21" customWidth="1"/>
    <col min="7929" max="7929" width="38.85546875" style="21" customWidth="1"/>
    <col min="7930" max="7930" width="12.7109375" style="21" customWidth="1"/>
    <col min="7931" max="7931" width="14.5703125" style="21" bestFit="1" customWidth="1"/>
    <col min="7932" max="7932" width="18.28515625" style="21" bestFit="1" customWidth="1"/>
    <col min="7933" max="7933" width="16.140625" style="21" bestFit="1" customWidth="1"/>
    <col min="7934" max="7934" width="14.85546875" style="21" bestFit="1" customWidth="1"/>
    <col min="7935" max="7935" width="19.28515625" style="21" bestFit="1" customWidth="1"/>
    <col min="7936" max="7936" width="10" style="21" bestFit="1" customWidth="1"/>
    <col min="7937" max="7938" width="9.85546875" style="21" customWidth="1"/>
    <col min="7939" max="7948" width="0" style="21" hidden="1" customWidth="1"/>
    <col min="7949" max="8035" width="11.42578125" style="21"/>
    <col min="8036" max="8036" width="28.28515625" style="21" customWidth="1"/>
    <col min="8037" max="8037" width="33.85546875" style="21" customWidth="1"/>
    <col min="8038" max="8038" width="23.28515625" style="21" bestFit="1" customWidth="1"/>
    <col min="8039" max="8039" width="15.42578125" style="21" customWidth="1"/>
    <col min="8040" max="8040" width="8.42578125" style="21" customWidth="1"/>
    <col min="8041" max="8041" width="14.7109375" style="21" customWidth="1"/>
    <col min="8042" max="8042" width="15.42578125" style="21" customWidth="1"/>
    <col min="8043" max="8043" width="13.140625" style="21" customWidth="1"/>
    <col min="8044" max="8044" width="17.28515625" style="21" customWidth="1"/>
    <col min="8045" max="8045" width="15.28515625" style="21" bestFit="1" customWidth="1"/>
    <col min="8046" max="8182" width="11.42578125" style="21"/>
    <col min="8183" max="8183" width="3.42578125" style="21" bestFit="1" customWidth="1"/>
    <col min="8184" max="8184" width="14.5703125" style="21" customWidth="1"/>
    <col min="8185" max="8185" width="38.85546875" style="21" customWidth="1"/>
    <col min="8186" max="8186" width="12.7109375" style="21" customWidth="1"/>
    <col min="8187" max="8187" width="14.5703125" style="21" bestFit="1" customWidth="1"/>
    <col min="8188" max="8188" width="18.28515625" style="21" bestFit="1" customWidth="1"/>
    <col min="8189" max="8189" width="16.140625" style="21" bestFit="1" customWidth="1"/>
    <col min="8190" max="8190" width="14.85546875" style="21" bestFit="1" customWidth="1"/>
    <col min="8191" max="8191" width="19.28515625" style="21" bestFit="1" customWidth="1"/>
    <col min="8192" max="8192" width="10" style="21" bestFit="1" customWidth="1"/>
    <col min="8193" max="8194" width="9.85546875" style="21" customWidth="1"/>
    <col min="8195" max="8204" width="0" style="21" hidden="1" customWidth="1"/>
    <col min="8205" max="8291" width="11.42578125" style="21"/>
    <col min="8292" max="8292" width="28.28515625" style="21" customWidth="1"/>
    <col min="8293" max="8293" width="33.85546875" style="21" customWidth="1"/>
    <col min="8294" max="8294" width="23.28515625" style="21" bestFit="1" customWidth="1"/>
    <col min="8295" max="8295" width="15.42578125" style="21" customWidth="1"/>
    <col min="8296" max="8296" width="8.42578125" style="21" customWidth="1"/>
    <col min="8297" max="8297" width="14.7109375" style="21" customWidth="1"/>
    <col min="8298" max="8298" width="15.42578125" style="21" customWidth="1"/>
    <col min="8299" max="8299" width="13.140625" style="21" customWidth="1"/>
    <col min="8300" max="8300" width="17.28515625" style="21" customWidth="1"/>
    <col min="8301" max="8301" width="15.28515625" style="21" bestFit="1" customWidth="1"/>
    <col min="8302" max="8438" width="11.42578125" style="21"/>
    <col min="8439" max="8439" width="3.42578125" style="21" bestFit="1" customWidth="1"/>
    <col min="8440" max="8440" width="14.5703125" style="21" customWidth="1"/>
    <col min="8441" max="8441" width="38.85546875" style="21" customWidth="1"/>
    <col min="8442" max="8442" width="12.7109375" style="21" customWidth="1"/>
    <col min="8443" max="8443" width="14.5703125" style="21" bestFit="1" customWidth="1"/>
    <col min="8444" max="8444" width="18.28515625" style="21" bestFit="1" customWidth="1"/>
    <col min="8445" max="8445" width="16.140625" style="21" bestFit="1" customWidth="1"/>
    <col min="8446" max="8446" width="14.85546875" style="21" bestFit="1" customWidth="1"/>
    <col min="8447" max="8447" width="19.28515625" style="21" bestFit="1" customWidth="1"/>
    <col min="8448" max="8448" width="10" style="21" bestFit="1" customWidth="1"/>
    <col min="8449" max="8450" width="9.85546875" style="21" customWidth="1"/>
    <col min="8451" max="8460" width="0" style="21" hidden="1" customWidth="1"/>
    <col min="8461" max="8547" width="11.42578125" style="21"/>
    <col min="8548" max="8548" width="28.28515625" style="21" customWidth="1"/>
    <col min="8549" max="8549" width="33.85546875" style="21" customWidth="1"/>
    <col min="8550" max="8550" width="23.28515625" style="21" bestFit="1" customWidth="1"/>
    <col min="8551" max="8551" width="15.42578125" style="21" customWidth="1"/>
    <col min="8552" max="8552" width="8.42578125" style="21" customWidth="1"/>
    <col min="8553" max="8553" width="14.7109375" style="21" customWidth="1"/>
    <col min="8554" max="8554" width="15.42578125" style="21" customWidth="1"/>
    <col min="8555" max="8555" width="13.140625" style="21" customWidth="1"/>
    <col min="8556" max="8556" width="17.28515625" style="21" customWidth="1"/>
    <col min="8557" max="8557" width="15.28515625" style="21" bestFit="1" customWidth="1"/>
    <col min="8558" max="8694" width="11.42578125" style="21"/>
    <col min="8695" max="8695" width="3.42578125" style="21" bestFit="1" customWidth="1"/>
    <col min="8696" max="8696" width="14.5703125" style="21" customWidth="1"/>
    <col min="8697" max="8697" width="38.85546875" style="21" customWidth="1"/>
    <col min="8698" max="8698" width="12.7109375" style="21" customWidth="1"/>
    <col min="8699" max="8699" width="14.5703125" style="21" bestFit="1" customWidth="1"/>
    <col min="8700" max="8700" width="18.28515625" style="21" bestFit="1" customWidth="1"/>
    <col min="8701" max="8701" width="16.140625" style="21" bestFit="1" customWidth="1"/>
    <col min="8702" max="8702" width="14.85546875" style="21" bestFit="1" customWidth="1"/>
    <col min="8703" max="8703" width="19.28515625" style="21" bestFit="1" customWidth="1"/>
    <col min="8704" max="8704" width="10" style="21" bestFit="1" customWidth="1"/>
    <col min="8705" max="8706" width="9.85546875" style="21" customWidth="1"/>
    <col min="8707" max="8716" width="0" style="21" hidden="1" customWidth="1"/>
    <col min="8717" max="8803" width="11.42578125" style="21"/>
    <col min="8804" max="8804" width="28.28515625" style="21" customWidth="1"/>
    <col min="8805" max="8805" width="33.85546875" style="21" customWidth="1"/>
    <col min="8806" max="8806" width="23.28515625" style="21" bestFit="1" customWidth="1"/>
    <col min="8807" max="8807" width="15.42578125" style="21" customWidth="1"/>
    <col min="8808" max="8808" width="8.42578125" style="21" customWidth="1"/>
    <col min="8809" max="8809" width="14.7109375" style="21" customWidth="1"/>
    <col min="8810" max="8810" width="15.42578125" style="21" customWidth="1"/>
    <col min="8811" max="8811" width="13.140625" style="21" customWidth="1"/>
    <col min="8812" max="8812" width="17.28515625" style="21" customWidth="1"/>
    <col min="8813" max="8813" width="15.28515625" style="21" bestFit="1" customWidth="1"/>
    <col min="8814" max="8950" width="11.42578125" style="21"/>
    <col min="8951" max="8951" width="3.42578125" style="21" bestFit="1" customWidth="1"/>
    <col min="8952" max="8952" width="14.5703125" style="21" customWidth="1"/>
    <col min="8953" max="8953" width="38.85546875" style="21" customWidth="1"/>
    <col min="8954" max="8954" width="12.7109375" style="21" customWidth="1"/>
    <col min="8955" max="8955" width="14.5703125" style="21" bestFit="1" customWidth="1"/>
    <col min="8956" max="8956" width="18.28515625" style="21" bestFit="1" customWidth="1"/>
    <col min="8957" max="8957" width="16.140625" style="21" bestFit="1" customWidth="1"/>
    <col min="8958" max="8958" width="14.85546875" style="21" bestFit="1" customWidth="1"/>
    <col min="8959" max="8959" width="19.28515625" style="21" bestFit="1" customWidth="1"/>
    <col min="8960" max="8960" width="10" style="21" bestFit="1" customWidth="1"/>
    <col min="8961" max="8962" width="9.85546875" style="21" customWidth="1"/>
    <col min="8963" max="8972" width="0" style="21" hidden="1" customWidth="1"/>
    <col min="8973" max="9059" width="11.42578125" style="21"/>
    <col min="9060" max="9060" width="28.28515625" style="21" customWidth="1"/>
    <col min="9061" max="9061" width="33.85546875" style="21" customWidth="1"/>
    <col min="9062" max="9062" width="23.28515625" style="21" bestFit="1" customWidth="1"/>
    <col min="9063" max="9063" width="15.42578125" style="21" customWidth="1"/>
    <col min="9064" max="9064" width="8.42578125" style="21" customWidth="1"/>
    <col min="9065" max="9065" width="14.7109375" style="21" customWidth="1"/>
    <col min="9066" max="9066" width="15.42578125" style="21" customWidth="1"/>
    <col min="9067" max="9067" width="13.140625" style="21" customWidth="1"/>
    <col min="9068" max="9068" width="17.28515625" style="21" customWidth="1"/>
    <col min="9069" max="9069" width="15.28515625" style="21" bestFit="1" customWidth="1"/>
    <col min="9070" max="9206" width="11.42578125" style="21"/>
    <col min="9207" max="9207" width="3.42578125" style="21" bestFit="1" customWidth="1"/>
    <col min="9208" max="9208" width="14.5703125" style="21" customWidth="1"/>
    <col min="9209" max="9209" width="38.85546875" style="21" customWidth="1"/>
    <col min="9210" max="9210" width="12.7109375" style="21" customWidth="1"/>
    <col min="9211" max="9211" width="14.5703125" style="21" bestFit="1" customWidth="1"/>
    <col min="9212" max="9212" width="18.28515625" style="21" bestFit="1" customWidth="1"/>
    <col min="9213" max="9213" width="16.140625" style="21" bestFit="1" customWidth="1"/>
    <col min="9214" max="9214" width="14.85546875" style="21" bestFit="1" customWidth="1"/>
    <col min="9215" max="9215" width="19.28515625" style="21" bestFit="1" customWidth="1"/>
    <col min="9216" max="9216" width="10" style="21" bestFit="1" customWidth="1"/>
    <col min="9217" max="9218" width="9.85546875" style="21" customWidth="1"/>
    <col min="9219" max="9228" width="0" style="21" hidden="1" customWidth="1"/>
    <col min="9229" max="9315" width="11.42578125" style="21"/>
    <col min="9316" max="9316" width="28.28515625" style="21" customWidth="1"/>
    <col min="9317" max="9317" width="33.85546875" style="21" customWidth="1"/>
    <col min="9318" max="9318" width="23.28515625" style="21" bestFit="1" customWidth="1"/>
    <col min="9319" max="9319" width="15.42578125" style="21" customWidth="1"/>
    <col min="9320" max="9320" width="8.42578125" style="21" customWidth="1"/>
    <col min="9321" max="9321" width="14.7109375" style="21" customWidth="1"/>
    <col min="9322" max="9322" width="15.42578125" style="21" customWidth="1"/>
    <col min="9323" max="9323" width="13.140625" style="21" customWidth="1"/>
    <col min="9324" max="9324" width="17.28515625" style="21" customWidth="1"/>
    <col min="9325" max="9325" width="15.28515625" style="21" bestFit="1" customWidth="1"/>
    <col min="9326" max="9462" width="11.42578125" style="21"/>
    <col min="9463" max="9463" width="3.42578125" style="21" bestFit="1" customWidth="1"/>
    <col min="9464" max="9464" width="14.5703125" style="21" customWidth="1"/>
    <col min="9465" max="9465" width="38.85546875" style="21" customWidth="1"/>
    <col min="9466" max="9466" width="12.7109375" style="21" customWidth="1"/>
    <col min="9467" max="9467" width="14.5703125" style="21" bestFit="1" customWidth="1"/>
    <col min="9468" max="9468" width="18.28515625" style="21" bestFit="1" customWidth="1"/>
    <col min="9469" max="9469" width="16.140625" style="21" bestFit="1" customWidth="1"/>
    <col min="9470" max="9470" width="14.85546875" style="21" bestFit="1" customWidth="1"/>
    <col min="9471" max="9471" width="19.28515625" style="21" bestFit="1" customWidth="1"/>
    <col min="9472" max="9472" width="10" style="21" bestFit="1" customWidth="1"/>
    <col min="9473" max="9474" width="9.85546875" style="21" customWidth="1"/>
    <col min="9475" max="9484" width="0" style="21" hidden="1" customWidth="1"/>
    <col min="9485" max="9571" width="11.42578125" style="21"/>
    <col min="9572" max="9572" width="28.28515625" style="21" customWidth="1"/>
    <col min="9573" max="9573" width="33.85546875" style="21" customWidth="1"/>
    <col min="9574" max="9574" width="23.28515625" style="21" bestFit="1" customWidth="1"/>
    <col min="9575" max="9575" width="15.42578125" style="21" customWidth="1"/>
    <col min="9576" max="9576" width="8.42578125" style="21" customWidth="1"/>
    <col min="9577" max="9577" width="14.7109375" style="21" customWidth="1"/>
    <col min="9578" max="9578" width="15.42578125" style="21" customWidth="1"/>
    <col min="9579" max="9579" width="13.140625" style="21" customWidth="1"/>
    <col min="9580" max="9580" width="17.28515625" style="21" customWidth="1"/>
    <col min="9581" max="9581" width="15.28515625" style="21" bestFit="1" customWidth="1"/>
    <col min="9582" max="9718" width="11.42578125" style="21"/>
    <col min="9719" max="9719" width="3.42578125" style="21" bestFit="1" customWidth="1"/>
    <col min="9720" max="9720" width="14.5703125" style="21" customWidth="1"/>
    <col min="9721" max="9721" width="38.85546875" style="21" customWidth="1"/>
    <col min="9722" max="9722" width="12.7109375" style="21" customWidth="1"/>
    <col min="9723" max="9723" width="14.5703125" style="21" bestFit="1" customWidth="1"/>
    <col min="9724" max="9724" width="18.28515625" style="21" bestFit="1" customWidth="1"/>
    <col min="9725" max="9725" width="16.140625" style="21" bestFit="1" customWidth="1"/>
    <col min="9726" max="9726" width="14.85546875" style="21" bestFit="1" customWidth="1"/>
    <col min="9727" max="9727" width="19.28515625" style="21" bestFit="1" customWidth="1"/>
    <col min="9728" max="9728" width="10" style="21" bestFit="1" customWidth="1"/>
    <col min="9729" max="9730" width="9.85546875" style="21" customWidth="1"/>
    <col min="9731" max="9740" width="0" style="21" hidden="1" customWidth="1"/>
    <col min="9741" max="9827" width="11.42578125" style="21"/>
    <col min="9828" max="9828" width="28.28515625" style="21" customWidth="1"/>
    <col min="9829" max="9829" width="33.85546875" style="21" customWidth="1"/>
    <col min="9830" max="9830" width="23.28515625" style="21" bestFit="1" customWidth="1"/>
    <col min="9831" max="9831" width="15.42578125" style="21" customWidth="1"/>
    <col min="9832" max="9832" width="8.42578125" style="21" customWidth="1"/>
    <col min="9833" max="9833" width="14.7109375" style="21" customWidth="1"/>
    <col min="9834" max="9834" width="15.42578125" style="21" customWidth="1"/>
    <col min="9835" max="9835" width="13.140625" style="21" customWidth="1"/>
    <col min="9836" max="9836" width="17.28515625" style="21" customWidth="1"/>
    <col min="9837" max="9837" width="15.28515625" style="21" bestFit="1" customWidth="1"/>
    <col min="9838" max="9974" width="11.42578125" style="21"/>
    <col min="9975" max="9975" width="3.42578125" style="21" bestFit="1" customWidth="1"/>
    <col min="9976" max="9976" width="14.5703125" style="21" customWidth="1"/>
    <col min="9977" max="9977" width="38.85546875" style="21" customWidth="1"/>
    <col min="9978" max="9978" width="12.7109375" style="21" customWidth="1"/>
    <col min="9979" max="9979" width="14.5703125" style="21" bestFit="1" customWidth="1"/>
    <col min="9980" max="9980" width="18.28515625" style="21" bestFit="1" customWidth="1"/>
    <col min="9981" max="9981" width="16.140625" style="21" bestFit="1" customWidth="1"/>
    <col min="9982" max="9982" width="14.85546875" style="21" bestFit="1" customWidth="1"/>
    <col min="9983" max="9983" width="19.28515625" style="21" bestFit="1" customWidth="1"/>
    <col min="9984" max="9984" width="10" style="21" bestFit="1" customWidth="1"/>
    <col min="9985" max="9986" width="9.85546875" style="21" customWidth="1"/>
    <col min="9987" max="9996" width="0" style="21" hidden="1" customWidth="1"/>
    <col min="9997" max="10083" width="11.42578125" style="21"/>
    <col min="10084" max="10084" width="28.28515625" style="21" customWidth="1"/>
    <col min="10085" max="10085" width="33.85546875" style="21" customWidth="1"/>
    <col min="10086" max="10086" width="23.28515625" style="21" bestFit="1" customWidth="1"/>
    <col min="10087" max="10087" width="15.42578125" style="21" customWidth="1"/>
    <col min="10088" max="10088" width="8.42578125" style="21" customWidth="1"/>
    <col min="10089" max="10089" width="14.7109375" style="21" customWidth="1"/>
    <col min="10090" max="10090" width="15.42578125" style="21" customWidth="1"/>
    <col min="10091" max="10091" width="13.140625" style="21" customWidth="1"/>
    <col min="10092" max="10092" width="17.28515625" style="21" customWidth="1"/>
    <col min="10093" max="10093" width="15.28515625" style="21" bestFit="1" customWidth="1"/>
    <col min="10094" max="10230" width="11.42578125" style="21"/>
    <col min="10231" max="10231" width="3.42578125" style="21" bestFit="1" customWidth="1"/>
    <col min="10232" max="10232" width="14.5703125" style="21" customWidth="1"/>
    <col min="10233" max="10233" width="38.85546875" style="21" customWidth="1"/>
    <col min="10234" max="10234" width="12.7109375" style="21" customWidth="1"/>
    <col min="10235" max="10235" width="14.5703125" style="21" bestFit="1" customWidth="1"/>
    <col min="10236" max="10236" width="18.28515625" style="21" bestFit="1" customWidth="1"/>
    <col min="10237" max="10237" width="16.140625" style="21" bestFit="1" customWidth="1"/>
    <col min="10238" max="10238" width="14.85546875" style="21" bestFit="1" customWidth="1"/>
    <col min="10239" max="10239" width="19.28515625" style="21" bestFit="1" customWidth="1"/>
    <col min="10240" max="10240" width="10" style="21" bestFit="1" customWidth="1"/>
    <col min="10241" max="10242" width="9.85546875" style="21" customWidth="1"/>
    <col min="10243" max="10252" width="0" style="21" hidden="1" customWidth="1"/>
    <col min="10253" max="10339" width="11.42578125" style="21"/>
    <col min="10340" max="10340" width="28.28515625" style="21" customWidth="1"/>
    <col min="10341" max="10341" width="33.85546875" style="21" customWidth="1"/>
    <col min="10342" max="10342" width="23.28515625" style="21" bestFit="1" customWidth="1"/>
    <col min="10343" max="10343" width="15.42578125" style="21" customWidth="1"/>
    <col min="10344" max="10344" width="8.42578125" style="21" customWidth="1"/>
    <col min="10345" max="10345" width="14.7109375" style="21" customWidth="1"/>
    <col min="10346" max="10346" width="15.42578125" style="21" customWidth="1"/>
    <col min="10347" max="10347" width="13.140625" style="21" customWidth="1"/>
    <col min="10348" max="10348" width="17.28515625" style="21" customWidth="1"/>
    <col min="10349" max="10349" width="15.28515625" style="21" bestFit="1" customWidth="1"/>
    <col min="10350" max="10486" width="11.42578125" style="21"/>
    <col min="10487" max="10487" width="3.42578125" style="21" bestFit="1" customWidth="1"/>
    <col min="10488" max="10488" width="14.5703125" style="21" customWidth="1"/>
    <col min="10489" max="10489" width="38.85546875" style="21" customWidth="1"/>
    <col min="10490" max="10490" width="12.7109375" style="21" customWidth="1"/>
    <col min="10491" max="10491" width="14.5703125" style="21" bestFit="1" customWidth="1"/>
    <col min="10492" max="10492" width="18.28515625" style="21" bestFit="1" customWidth="1"/>
    <col min="10493" max="10493" width="16.140625" style="21" bestFit="1" customWidth="1"/>
    <col min="10494" max="10494" width="14.85546875" style="21" bestFit="1" customWidth="1"/>
    <col min="10495" max="10495" width="19.28515625" style="21" bestFit="1" customWidth="1"/>
    <col min="10496" max="10496" width="10" style="21" bestFit="1" customWidth="1"/>
    <col min="10497" max="10498" width="9.85546875" style="21" customWidth="1"/>
    <col min="10499" max="10508" width="0" style="21" hidden="1" customWidth="1"/>
    <col min="10509" max="10595" width="11.42578125" style="21"/>
    <col min="10596" max="10596" width="28.28515625" style="21" customWidth="1"/>
    <col min="10597" max="10597" width="33.85546875" style="21" customWidth="1"/>
    <col min="10598" max="10598" width="23.28515625" style="21" bestFit="1" customWidth="1"/>
    <col min="10599" max="10599" width="15.42578125" style="21" customWidth="1"/>
    <col min="10600" max="10600" width="8.42578125" style="21" customWidth="1"/>
    <col min="10601" max="10601" width="14.7109375" style="21" customWidth="1"/>
    <col min="10602" max="10602" width="15.42578125" style="21" customWidth="1"/>
    <col min="10603" max="10603" width="13.140625" style="21" customWidth="1"/>
    <col min="10604" max="10604" width="17.28515625" style="21" customWidth="1"/>
    <col min="10605" max="10605" width="15.28515625" style="21" bestFit="1" customWidth="1"/>
    <col min="10606" max="10742" width="11.42578125" style="21"/>
    <col min="10743" max="10743" width="3.42578125" style="21" bestFit="1" customWidth="1"/>
    <col min="10744" max="10744" width="14.5703125" style="21" customWidth="1"/>
    <col min="10745" max="10745" width="38.85546875" style="21" customWidth="1"/>
    <col min="10746" max="10746" width="12.7109375" style="21" customWidth="1"/>
    <col min="10747" max="10747" width="14.5703125" style="21" bestFit="1" customWidth="1"/>
    <col min="10748" max="10748" width="18.28515625" style="21" bestFit="1" customWidth="1"/>
    <col min="10749" max="10749" width="16.140625" style="21" bestFit="1" customWidth="1"/>
    <col min="10750" max="10750" width="14.85546875" style="21" bestFit="1" customWidth="1"/>
    <col min="10751" max="10751" width="19.28515625" style="21" bestFit="1" customWidth="1"/>
    <col min="10752" max="10752" width="10" style="21" bestFit="1" customWidth="1"/>
    <col min="10753" max="10754" width="9.85546875" style="21" customWidth="1"/>
    <col min="10755" max="10764" width="0" style="21" hidden="1" customWidth="1"/>
    <col min="10765" max="10851" width="11.42578125" style="21"/>
    <col min="10852" max="10852" width="28.28515625" style="21" customWidth="1"/>
    <col min="10853" max="10853" width="33.85546875" style="21" customWidth="1"/>
    <col min="10854" max="10854" width="23.28515625" style="21" bestFit="1" customWidth="1"/>
    <col min="10855" max="10855" width="15.42578125" style="21" customWidth="1"/>
    <col min="10856" max="10856" width="8.42578125" style="21" customWidth="1"/>
    <col min="10857" max="10857" width="14.7109375" style="21" customWidth="1"/>
    <col min="10858" max="10858" width="15.42578125" style="21" customWidth="1"/>
    <col min="10859" max="10859" width="13.140625" style="21" customWidth="1"/>
    <col min="10860" max="10860" width="17.28515625" style="21" customWidth="1"/>
    <col min="10861" max="10861" width="15.28515625" style="21" bestFit="1" customWidth="1"/>
    <col min="10862" max="10998" width="11.42578125" style="21"/>
    <col min="10999" max="10999" width="3.42578125" style="21" bestFit="1" customWidth="1"/>
    <col min="11000" max="11000" width="14.5703125" style="21" customWidth="1"/>
    <col min="11001" max="11001" width="38.85546875" style="21" customWidth="1"/>
    <col min="11002" max="11002" width="12.7109375" style="21" customWidth="1"/>
    <col min="11003" max="11003" width="14.5703125" style="21" bestFit="1" customWidth="1"/>
    <col min="11004" max="11004" width="18.28515625" style="21" bestFit="1" customWidth="1"/>
    <col min="11005" max="11005" width="16.140625" style="21" bestFit="1" customWidth="1"/>
    <col min="11006" max="11006" width="14.85546875" style="21" bestFit="1" customWidth="1"/>
    <col min="11007" max="11007" width="19.28515625" style="21" bestFit="1" customWidth="1"/>
    <col min="11008" max="11008" width="10" style="21" bestFit="1" customWidth="1"/>
    <col min="11009" max="11010" width="9.85546875" style="21" customWidth="1"/>
    <col min="11011" max="11020" width="0" style="21" hidden="1" customWidth="1"/>
    <col min="11021" max="11107" width="11.42578125" style="21"/>
    <col min="11108" max="11108" width="28.28515625" style="21" customWidth="1"/>
    <col min="11109" max="11109" width="33.85546875" style="21" customWidth="1"/>
    <col min="11110" max="11110" width="23.28515625" style="21" bestFit="1" customWidth="1"/>
    <col min="11111" max="11111" width="15.42578125" style="21" customWidth="1"/>
    <col min="11112" max="11112" width="8.42578125" style="21" customWidth="1"/>
    <col min="11113" max="11113" width="14.7109375" style="21" customWidth="1"/>
    <col min="11114" max="11114" width="15.42578125" style="21" customWidth="1"/>
    <col min="11115" max="11115" width="13.140625" style="21" customWidth="1"/>
    <col min="11116" max="11116" width="17.28515625" style="21" customWidth="1"/>
    <col min="11117" max="11117" width="15.28515625" style="21" bestFit="1" customWidth="1"/>
    <col min="11118" max="11254" width="11.42578125" style="21"/>
    <col min="11255" max="11255" width="3.42578125" style="21" bestFit="1" customWidth="1"/>
    <col min="11256" max="11256" width="14.5703125" style="21" customWidth="1"/>
    <col min="11257" max="11257" width="38.85546875" style="21" customWidth="1"/>
    <col min="11258" max="11258" width="12.7109375" style="21" customWidth="1"/>
    <col min="11259" max="11259" width="14.5703125" style="21" bestFit="1" customWidth="1"/>
    <col min="11260" max="11260" width="18.28515625" style="21" bestFit="1" customWidth="1"/>
    <col min="11261" max="11261" width="16.140625" style="21" bestFit="1" customWidth="1"/>
    <col min="11262" max="11262" width="14.85546875" style="21" bestFit="1" customWidth="1"/>
    <col min="11263" max="11263" width="19.28515625" style="21" bestFit="1" customWidth="1"/>
    <col min="11264" max="11264" width="10" style="21" bestFit="1" customWidth="1"/>
    <col min="11265" max="11266" width="9.85546875" style="21" customWidth="1"/>
    <col min="11267" max="11276" width="0" style="21" hidden="1" customWidth="1"/>
    <col min="11277" max="11363" width="11.42578125" style="21"/>
    <col min="11364" max="11364" width="28.28515625" style="21" customWidth="1"/>
    <col min="11365" max="11365" width="33.85546875" style="21" customWidth="1"/>
    <col min="11366" max="11366" width="23.28515625" style="21" bestFit="1" customWidth="1"/>
    <col min="11367" max="11367" width="15.42578125" style="21" customWidth="1"/>
    <col min="11368" max="11368" width="8.42578125" style="21" customWidth="1"/>
    <col min="11369" max="11369" width="14.7109375" style="21" customWidth="1"/>
    <col min="11370" max="11370" width="15.42578125" style="21" customWidth="1"/>
    <col min="11371" max="11371" width="13.140625" style="21" customWidth="1"/>
    <col min="11372" max="11372" width="17.28515625" style="21" customWidth="1"/>
    <col min="11373" max="11373" width="15.28515625" style="21" bestFit="1" customWidth="1"/>
    <col min="11374" max="11510" width="11.42578125" style="21"/>
    <col min="11511" max="11511" width="3.42578125" style="21" bestFit="1" customWidth="1"/>
    <col min="11512" max="11512" width="14.5703125" style="21" customWidth="1"/>
    <col min="11513" max="11513" width="38.85546875" style="21" customWidth="1"/>
    <col min="11514" max="11514" width="12.7109375" style="21" customWidth="1"/>
    <col min="11515" max="11515" width="14.5703125" style="21" bestFit="1" customWidth="1"/>
    <col min="11516" max="11516" width="18.28515625" style="21" bestFit="1" customWidth="1"/>
    <col min="11517" max="11517" width="16.140625" style="21" bestFit="1" customWidth="1"/>
    <col min="11518" max="11518" width="14.85546875" style="21" bestFit="1" customWidth="1"/>
    <col min="11519" max="11519" width="19.28515625" style="21" bestFit="1" customWidth="1"/>
    <col min="11520" max="11520" width="10" style="21" bestFit="1" customWidth="1"/>
    <col min="11521" max="11522" width="9.85546875" style="21" customWidth="1"/>
    <col min="11523" max="11532" width="0" style="21" hidden="1" customWidth="1"/>
    <col min="11533" max="11619" width="11.42578125" style="21"/>
    <col min="11620" max="11620" width="28.28515625" style="21" customWidth="1"/>
    <col min="11621" max="11621" width="33.85546875" style="21" customWidth="1"/>
    <col min="11622" max="11622" width="23.28515625" style="21" bestFit="1" customWidth="1"/>
    <col min="11623" max="11623" width="15.42578125" style="21" customWidth="1"/>
    <col min="11624" max="11624" width="8.42578125" style="21" customWidth="1"/>
    <col min="11625" max="11625" width="14.7109375" style="21" customWidth="1"/>
    <col min="11626" max="11626" width="15.42578125" style="21" customWidth="1"/>
    <col min="11627" max="11627" width="13.140625" style="21" customWidth="1"/>
    <col min="11628" max="11628" width="17.28515625" style="21" customWidth="1"/>
    <col min="11629" max="11629" width="15.28515625" style="21" bestFit="1" customWidth="1"/>
    <col min="11630" max="11766" width="11.42578125" style="21"/>
    <col min="11767" max="11767" width="3.42578125" style="21" bestFit="1" customWidth="1"/>
    <col min="11768" max="11768" width="14.5703125" style="21" customWidth="1"/>
    <col min="11769" max="11769" width="38.85546875" style="21" customWidth="1"/>
    <col min="11770" max="11770" width="12.7109375" style="21" customWidth="1"/>
    <col min="11771" max="11771" width="14.5703125" style="21" bestFit="1" customWidth="1"/>
    <col min="11772" max="11772" width="18.28515625" style="21" bestFit="1" customWidth="1"/>
    <col min="11773" max="11773" width="16.140625" style="21" bestFit="1" customWidth="1"/>
    <col min="11774" max="11774" width="14.85546875" style="21" bestFit="1" customWidth="1"/>
    <col min="11775" max="11775" width="19.28515625" style="21" bestFit="1" customWidth="1"/>
    <col min="11776" max="11776" width="10" style="21" bestFit="1" customWidth="1"/>
    <col min="11777" max="11778" width="9.85546875" style="21" customWidth="1"/>
    <col min="11779" max="11788" width="0" style="21" hidden="1" customWidth="1"/>
    <col min="11789" max="11875" width="11.42578125" style="21"/>
    <col min="11876" max="11876" width="28.28515625" style="21" customWidth="1"/>
    <col min="11877" max="11877" width="33.85546875" style="21" customWidth="1"/>
    <col min="11878" max="11878" width="23.28515625" style="21" bestFit="1" customWidth="1"/>
    <col min="11879" max="11879" width="15.42578125" style="21" customWidth="1"/>
    <col min="11880" max="11880" width="8.42578125" style="21" customWidth="1"/>
    <col min="11881" max="11881" width="14.7109375" style="21" customWidth="1"/>
    <col min="11882" max="11882" width="15.42578125" style="21" customWidth="1"/>
    <col min="11883" max="11883" width="13.140625" style="21" customWidth="1"/>
    <col min="11884" max="11884" width="17.28515625" style="21" customWidth="1"/>
    <col min="11885" max="11885" width="15.28515625" style="21" bestFit="1" customWidth="1"/>
    <col min="11886" max="12022" width="11.42578125" style="21"/>
    <col min="12023" max="12023" width="3.42578125" style="21" bestFit="1" customWidth="1"/>
    <col min="12024" max="12024" width="14.5703125" style="21" customWidth="1"/>
    <col min="12025" max="12025" width="38.85546875" style="21" customWidth="1"/>
    <col min="12026" max="12026" width="12.7109375" style="21" customWidth="1"/>
    <col min="12027" max="12027" width="14.5703125" style="21" bestFit="1" customWidth="1"/>
    <col min="12028" max="12028" width="18.28515625" style="21" bestFit="1" customWidth="1"/>
    <col min="12029" max="12029" width="16.140625" style="21" bestFit="1" customWidth="1"/>
    <col min="12030" max="12030" width="14.85546875" style="21" bestFit="1" customWidth="1"/>
    <col min="12031" max="12031" width="19.28515625" style="21" bestFit="1" customWidth="1"/>
    <col min="12032" max="12032" width="10" style="21" bestFit="1" customWidth="1"/>
    <col min="12033" max="12034" width="9.85546875" style="21" customWidth="1"/>
    <col min="12035" max="12044" width="0" style="21" hidden="1" customWidth="1"/>
    <col min="12045" max="12131" width="11.42578125" style="21"/>
    <col min="12132" max="12132" width="28.28515625" style="21" customWidth="1"/>
    <col min="12133" max="12133" width="33.85546875" style="21" customWidth="1"/>
    <col min="12134" max="12134" width="23.28515625" style="21" bestFit="1" customWidth="1"/>
    <col min="12135" max="12135" width="15.42578125" style="21" customWidth="1"/>
    <col min="12136" max="12136" width="8.42578125" style="21" customWidth="1"/>
    <col min="12137" max="12137" width="14.7109375" style="21" customWidth="1"/>
    <col min="12138" max="12138" width="15.42578125" style="21" customWidth="1"/>
    <col min="12139" max="12139" width="13.140625" style="21" customWidth="1"/>
    <col min="12140" max="12140" width="17.28515625" style="21" customWidth="1"/>
    <col min="12141" max="12141" width="15.28515625" style="21" bestFit="1" customWidth="1"/>
    <col min="12142" max="12278" width="11.42578125" style="21"/>
    <col min="12279" max="12279" width="3.42578125" style="21" bestFit="1" customWidth="1"/>
    <col min="12280" max="12280" width="14.5703125" style="21" customWidth="1"/>
    <col min="12281" max="12281" width="38.85546875" style="21" customWidth="1"/>
    <col min="12282" max="12282" width="12.7109375" style="21" customWidth="1"/>
    <col min="12283" max="12283" width="14.5703125" style="21" bestFit="1" customWidth="1"/>
    <col min="12284" max="12284" width="18.28515625" style="21" bestFit="1" customWidth="1"/>
    <col min="12285" max="12285" width="16.140625" style="21" bestFit="1" customWidth="1"/>
    <col min="12286" max="12286" width="14.85546875" style="21" bestFit="1" customWidth="1"/>
    <col min="12287" max="12287" width="19.28515625" style="21" bestFit="1" customWidth="1"/>
    <col min="12288" max="12288" width="10" style="21" bestFit="1" customWidth="1"/>
    <col min="12289" max="12290" width="9.85546875" style="21" customWidth="1"/>
    <col min="12291" max="12300" width="0" style="21" hidden="1" customWidth="1"/>
    <col min="12301" max="12387" width="11.42578125" style="21"/>
    <col min="12388" max="12388" width="28.28515625" style="21" customWidth="1"/>
    <col min="12389" max="12389" width="33.85546875" style="21" customWidth="1"/>
    <col min="12390" max="12390" width="23.28515625" style="21" bestFit="1" customWidth="1"/>
    <col min="12391" max="12391" width="15.42578125" style="21" customWidth="1"/>
    <col min="12392" max="12392" width="8.42578125" style="21" customWidth="1"/>
    <col min="12393" max="12393" width="14.7109375" style="21" customWidth="1"/>
    <col min="12394" max="12394" width="15.42578125" style="21" customWidth="1"/>
    <col min="12395" max="12395" width="13.140625" style="21" customWidth="1"/>
    <col min="12396" max="12396" width="17.28515625" style="21" customWidth="1"/>
    <col min="12397" max="12397" width="15.28515625" style="21" bestFit="1" customWidth="1"/>
    <col min="12398" max="12534" width="11.42578125" style="21"/>
    <col min="12535" max="12535" width="3.42578125" style="21" bestFit="1" customWidth="1"/>
    <col min="12536" max="12536" width="14.5703125" style="21" customWidth="1"/>
    <col min="12537" max="12537" width="38.85546875" style="21" customWidth="1"/>
    <col min="12538" max="12538" width="12.7109375" style="21" customWidth="1"/>
    <col min="12539" max="12539" width="14.5703125" style="21" bestFit="1" customWidth="1"/>
    <col min="12540" max="12540" width="18.28515625" style="21" bestFit="1" customWidth="1"/>
    <col min="12541" max="12541" width="16.140625" style="21" bestFit="1" customWidth="1"/>
    <col min="12542" max="12542" width="14.85546875" style="21" bestFit="1" customWidth="1"/>
    <col min="12543" max="12543" width="19.28515625" style="21" bestFit="1" customWidth="1"/>
    <col min="12544" max="12544" width="10" style="21" bestFit="1" customWidth="1"/>
    <col min="12545" max="12546" width="9.85546875" style="21" customWidth="1"/>
    <col min="12547" max="12556" width="0" style="21" hidden="1" customWidth="1"/>
    <col min="12557" max="12643" width="11.42578125" style="21"/>
    <col min="12644" max="12644" width="28.28515625" style="21" customWidth="1"/>
    <col min="12645" max="12645" width="33.85546875" style="21" customWidth="1"/>
    <col min="12646" max="12646" width="23.28515625" style="21" bestFit="1" customWidth="1"/>
    <col min="12647" max="12647" width="15.42578125" style="21" customWidth="1"/>
    <col min="12648" max="12648" width="8.42578125" style="21" customWidth="1"/>
    <col min="12649" max="12649" width="14.7109375" style="21" customWidth="1"/>
    <col min="12650" max="12650" width="15.42578125" style="21" customWidth="1"/>
    <col min="12651" max="12651" width="13.140625" style="21" customWidth="1"/>
    <col min="12652" max="12652" width="17.28515625" style="21" customWidth="1"/>
    <col min="12653" max="12653" width="15.28515625" style="21" bestFit="1" customWidth="1"/>
    <col min="12654" max="12790" width="11.42578125" style="21"/>
    <col min="12791" max="12791" width="3.42578125" style="21" bestFit="1" customWidth="1"/>
    <col min="12792" max="12792" width="14.5703125" style="21" customWidth="1"/>
    <col min="12793" max="12793" width="38.85546875" style="21" customWidth="1"/>
    <col min="12794" max="12794" width="12.7109375" style="21" customWidth="1"/>
    <col min="12795" max="12795" width="14.5703125" style="21" bestFit="1" customWidth="1"/>
    <col min="12796" max="12796" width="18.28515625" style="21" bestFit="1" customWidth="1"/>
    <col min="12797" max="12797" width="16.140625" style="21" bestFit="1" customWidth="1"/>
    <col min="12798" max="12798" width="14.85546875" style="21" bestFit="1" customWidth="1"/>
    <col min="12799" max="12799" width="19.28515625" style="21" bestFit="1" customWidth="1"/>
    <col min="12800" max="12800" width="10" style="21" bestFit="1" customWidth="1"/>
    <col min="12801" max="12802" width="9.85546875" style="21" customWidth="1"/>
    <col min="12803" max="12812" width="0" style="21" hidden="1" customWidth="1"/>
    <col min="12813" max="12899" width="11.42578125" style="21"/>
    <col min="12900" max="12900" width="28.28515625" style="21" customWidth="1"/>
    <col min="12901" max="12901" width="33.85546875" style="21" customWidth="1"/>
    <col min="12902" max="12902" width="23.28515625" style="21" bestFit="1" customWidth="1"/>
    <col min="12903" max="12903" width="15.42578125" style="21" customWidth="1"/>
    <col min="12904" max="12904" width="8.42578125" style="21" customWidth="1"/>
    <col min="12905" max="12905" width="14.7109375" style="21" customWidth="1"/>
    <col min="12906" max="12906" width="15.42578125" style="21" customWidth="1"/>
    <col min="12907" max="12907" width="13.140625" style="21" customWidth="1"/>
    <col min="12908" max="12908" width="17.28515625" style="21" customWidth="1"/>
    <col min="12909" max="12909" width="15.28515625" style="21" bestFit="1" customWidth="1"/>
    <col min="12910" max="13046" width="11.42578125" style="21"/>
    <col min="13047" max="13047" width="3.42578125" style="21" bestFit="1" customWidth="1"/>
    <col min="13048" max="13048" width="14.5703125" style="21" customWidth="1"/>
    <col min="13049" max="13049" width="38.85546875" style="21" customWidth="1"/>
    <col min="13050" max="13050" width="12.7109375" style="21" customWidth="1"/>
    <col min="13051" max="13051" width="14.5703125" style="21" bestFit="1" customWidth="1"/>
    <col min="13052" max="13052" width="18.28515625" style="21" bestFit="1" customWidth="1"/>
    <col min="13053" max="13053" width="16.140625" style="21" bestFit="1" customWidth="1"/>
    <col min="13054" max="13054" width="14.85546875" style="21" bestFit="1" customWidth="1"/>
    <col min="13055" max="13055" width="19.28515625" style="21" bestFit="1" customWidth="1"/>
    <col min="13056" max="13056" width="10" style="21" bestFit="1" customWidth="1"/>
    <col min="13057" max="13058" width="9.85546875" style="21" customWidth="1"/>
    <col min="13059" max="13068" width="0" style="21" hidden="1" customWidth="1"/>
    <col min="13069" max="13155" width="11.42578125" style="21"/>
    <col min="13156" max="13156" width="28.28515625" style="21" customWidth="1"/>
    <col min="13157" max="13157" width="33.85546875" style="21" customWidth="1"/>
    <col min="13158" max="13158" width="23.28515625" style="21" bestFit="1" customWidth="1"/>
    <col min="13159" max="13159" width="15.42578125" style="21" customWidth="1"/>
    <col min="13160" max="13160" width="8.42578125" style="21" customWidth="1"/>
    <col min="13161" max="13161" width="14.7109375" style="21" customWidth="1"/>
    <col min="13162" max="13162" width="15.42578125" style="21" customWidth="1"/>
    <col min="13163" max="13163" width="13.140625" style="21" customWidth="1"/>
    <col min="13164" max="13164" width="17.28515625" style="21" customWidth="1"/>
    <col min="13165" max="13165" width="15.28515625" style="21" bestFit="1" customWidth="1"/>
    <col min="13166" max="13302" width="11.42578125" style="21"/>
    <col min="13303" max="13303" width="3.42578125" style="21" bestFit="1" customWidth="1"/>
    <col min="13304" max="13304" width="14.5703125" style="21" customWidth="1"/>
    <col min="13305" max="13305" width="38.85546875" style="21" customWidth="1"/>
    <col min="13306" max="13306" width="12.7109375" style="21" customWidth="1"/>
    <col min="13307" max="13307" width="14.5703125" style="21" bestFit="1" customWidth="1"/>
    <col min="13308" max="13308" width="18.28515625" style="21" bestFit="1" customWidth="1"/>
    <col min="13309" max="13309" width="16.140625" style="21" bestFit="1" customWidth="1"/>
    <col min="13310" max="13310" width="14.85546875" style="21" bestFit="1" customWidth="1"/>
    <col min="13311" max="13311" width="19.28515625" style="21" bestFit="1" customWidth="1"/>
    <col min="13312" max="13312" width="10" style="21" bestFit="1" customWidth="1"/>
    <col min="13313" max="13314" width="9.85546875" style="21" customWidth="1"/>
    <col min="13315" max="13324" width="0" style="21" hidden="1" customWidth="1"/>
    <col min="13325" max="13411" width="11.42578125" style="21"/>
    <col min="13412" max="13412" width="28.28515625" style="21" customWidth="1"/>
    <col min="13413" max="13413" width="33.85546875" style="21" customWidth="1"/>
    <col min="13414" max="13414" width="23.28515625" style="21" bestFit="1" customWidth="1"/>
    <col min="13415" max="13415" width="15.42578125" style="21" customWidth="1"/>
    <col min="13416" max="13416" width="8.42578125" style="21" customWidth="1"/>
    <col min="13417" max="13417" width="14.7109375" style="21" customWidth="1"/>
    <col min="13418" max="13418" width="15.42578125" style="21" customWidth="1"/>
    <col min="13419" max="13419" width="13.140625" style="21" customWidth="1"/>
    <col min="13420" max="13420" width="17.28515625" style="21" customWidth="1"/>
    <col min="13421" max="13421" width="15.28515625" style="21" bestFit="1" customWidth="1"/>
    <col min="13422" max="13558" width="11.42578125" style="21"/>
    <col min="13559" max="13559" width="3.42578125" style="21" bestFit="1" customWidth="1"/>
    <col min="13560" max="13560" width="14.5703125" style="21" customWidth="1"/>
    <col min="13561" max="13561" width="38.85546875" style="21" customWidth="1"/>
    <col min="13562" max="13562" width="12.7109375" style="21" customWidth="1"/>
    <col min="13563" max="13563" width="14.5703125" style="21" bestFit="1" customWidth="1"/>
    <col min="13564" max="13564" width="18.28515625" style="21" bestFit="1" customWidth="1"/>
    <col min="13565" max="13565" width="16.140625" style="21" bestFit="1" customWidth="1"/>
    <col min="13566" max="13566" width="14.85546875" style="21" bestFit="1" customWidth="1"/>
    <col min="13567" max="13567" width="19.28515625" style="21" bestFit="1" customWidth="1"/>
    <col min="13568" max="13568" width="10" style="21" bestFit="1" customWidth="1"/>
    <col min="13569" max="13570" width="9.85546875" style="21" customWidth="1"/>
    <col min="13571" max="13580" width="0" style="21" hidden="1" customWidth="1"/>
    <col min="13581" max="13667" width="11.42578125" style="21"/>
    <col min="13668" max="13668" width="28.28515625" style="21" customWidth="1"/>
    <col min="13669" max="13669" width="33.85546875" style="21" customWidth="1"/>
    <col min="13670" max="13670" width="23.28515625" style="21" bestFit="1" customWidth="1"/>
    <col min="13671" max="13671" width="15.42578125" style="21" customWidth="1"/>
    <col min="13672" max="13672" width="8.42578125" style="21" customWidth="1"/>
    <col min="13673" max="13673" width="14.7109375" style="21" customWidth="1"/>
    <col min="13674" max="13674" width="15.42578125" style="21" customWidth="1"/>
    <col min="13675" max="13675" width="13.140625" style="21" customWidth="1"/>
    <col min="13676" max="13676" width="17.28515625" style="21" customWidth="1"/>
    <col min="13677" max="13677" width="15.28515625" style="21" bestFit="1" customWidth="1"/>
    <col min="13678" max="13814" width="11.42578125" style="21"/>
    <col min="13815" max="13815" width="3.42578125" style="21" bestFit="1" customWidth="1"/>
    <col min="13816" max="13816" width="14.5703125" style="21" customWidth="1"/>
    <col min="13817" max="13817" width="38.85546875" style="21" customWidth="1"/>
    <col min="13818" max="13818" width="12.7109375" style="21" customWidth="1"/>
    <col min="13819" max="13819" width="14.5703125" style="21" bestFit="1" customWidth="1"/>
    <col min="13820" max="13820" width="18.28515625" style="21" bestFit="1" customWidth="1"/>
    <col min="13821" max="13821" width="16.140625" style="21" bestFit="1" customWidth="1"/>
    <col min="13822" max="13822" width="14.85546875" style="21" bestFit="1" customWidth="1"/>
    <col min="13823" max="13823" width="19.28515625" style="21" bestFit="1" customWidth="1"/>
    <col min="13824" max="13824" width="10" style="21" bestFit="1" customWidth="1"/>
    <col min="13825" max="13826" width="9.85546875" style="21" customWidth="1"/>
    <col min="13827" max="13836" width="0" style="21" hidden="1" customWidth="1"/>
    <col min="13837" max="13923" width="11.42578125" style="21"/>
    <col min="13924" max="13924" width="28.28515625" style="21" customWidth="1"/>
    <col min="13925" max="13925" width="33.85546875" style="21" customWidth="1"/>
    <col min="13926" max="13926" width="23.28515625" style="21" bestFit="1" customWidth="1"/>
    <col min="13927" max="13927" width="15.42578125" style="21" customWidth="1"/>
    <col min="13928" max="13928" width="8.42578125" style="21" customWidth="1"/>
    <col min="13929" max="13929" width="14.7109375" style="21" customWidth="1"/>
    <col min="13930" max="13930" width="15.42578125" style="21" customWidth="1"/>
    <col min="13931" max="13931" width="13.140625" style="21" customWidth="1"/>
    <col min="13932" max="13932" width="17.28515625" style="21" customWidth="1"/>
    <col min="13933" max="13933" width="15.28515625" style="21" bestFit="1" customWidth="1"/>
    <col min="13934" max="14070" width="11.42578125" style="21"/>
    <col min="14071" max="14071" width="3.42578125" style="21" bestFit="1" customWidth="1"/>
    <col min="14072" max="14072" width="14.5703125" style="21" customWidth="1"/>
    <col min="14073" max="14073" width="38.85546875" style="21" customWidth="1"/>
    <col min="14074" max="14074" width="12.7109375" style="21" customWidth="1"/>
    <col min="14075" max="14075" width="14.5703125" style="21" bestFit="1" customWidth="1"/>
    <col min="14076" max="14076" width="18.28515625" style="21" bestFit="1" customWidth="1"/>
    <col min="14077" max="14077" width="16.140625" style="21" bestFit="1" customWidth="1"/>
    <col min="14078" max="14078" width="14.85546875" style="21" bestFit="1" customWidth="1"/>
    <col min="14079" max="14079" width="19.28515625" style="21" bestFit="1" customWidth="1"/>
    <col min="14080" max="14080" width="10" style="21" bestFit="1" customWidth="1"/>
    <col min="14081" max="14082" width="9.85546875" style="21" customWidth="1"/>
    <col min="14083" max="14092" width="0" style="21" hidden="1" customWidth="1"/>
    <col min="14093" max="14179" width="11.42578125" style="21"/>
    <col min="14180" max="14180" width="28.28515625" style="21" customWidth="1"/>
    <col min="14181" max="14181" width="33.85546875" style="21" customWidth="1"/>
    <col min="14182" max="14182" width="23.28515625" style="21" bestFit="1" customWidth="1"/>
    <col min="14183" max="14183" width="15.42578125" style="21" customWidth="1"/>
    <col min="14184" max="14184" width="8.42578125" style="21" customWidth="1"/>
    <col min="14185" max="14185" width="14.7109375" style="21" customWidth="1"/>
    <col min="14186" max="14186" width="15.42578125" style="21" customWidth="1"/>
    <col min="14187" max="14187" width="13.140625" style="21" customWidth="1"/>
    <col min="14188" max="14188" width="17.28515625" style="21" customWidth="1"/>
    <col min="14189" max="14189" width="15.28515625" style="21" bestFit="1" customWidth="1"/>
    <col min="14190" max="14326" width="11.42578125" style="21"/>
    <col min="14327" max="14327" width="3.42578125" style="21" bestFit="1" customWidth="1"/>
    <col min="14328" max="14328" width="14.5703125" style="21" customWidth="1"/>
    <col min="14329" max="14329" width="38.85546875" style="21" customWidth="1"/>
    <col min="14330" max="14330" width="12.7109375" style="21" customWidth="1"/>
    <col min="14331" max="14331" width="14.5703125" style="21" bestFit="1" customWidth="1"/>
    <col min="14332" max="14332" width="18.28515625" style="21" bestFit="1" customWidth="1"/>
    <col min="14333" max="14333" width="16.140625" style="21" bestFit="1" customWidth="1"/>
    <col min="14334" max="14334" width="14.85546875" style="21" bestFit="1" customWidth="1"/>
    <col min="14335" max="14335" width="19.28515625" style="21" bestFit="1" customWidth="1"/>
    <col min="14336" max="14336" width="10" style="21" bestFit="1" customWidth="1"/>
    <col min="14337" max="14338" width="9.85546875" style="21" customWidth="1"/>
    <col min="14339" max="14348" width="0" style="21" hidden="1" customWidth="1"/>
    <col min="14349" max="14435" width="11.42578125" style="21"/>
    <col min="14436" max="14436" width="28.28515625" style="21" customWidth="1"/>
    <col min="14437" max="14437" width="33.85546875" style="21" customWidth="1"/>
    <col min="14438" max="14438" width="23.28515625" style="21" bestFit="1" customWidth="1"/>
    <col min="14439" max="14439" width="15.42578125" style="21" customWidth="1"/>
    <col min="14440" max="14440" width="8.42578125" style="21" customWidth="1"/>
    <col min="14441" max="14441" width="14.7109375" style="21" customWidth="1"/>
    <col min="14442" max="14442" width="15.42578125" style="21" customWidth="1"/>
    <col min="14443" max="14443" width="13.140625" style="21" customWidth="1"/>
    <col min="14444" max="14444" width="17.28515625" style="21" customWidth="1"/>
    <col min="14445" max="14445" width="15.28515625" style="21" bestFit="1" customWidth="1"/>
    <col min="14446" max="14582" width="11.42578125" style="21"/>
    <col min="14583" max="14583" width="3.42578125" style="21" bestFit="1" customWidth="1"/>
    <col min="14584" max="14584" width="14.5703125" style="21" customWidth="1"/>
    <col min="14585" max="14585" width="38.85546875" style="21" customWidth="1"/>
    <col min="14586" max="14586" width="12.7109375" style="21" customWidth="1"/>
    <col min="14587" max="14587" width="14.5703125" style="21" bestFit="1" customWidth="1"/>
    <col min="14588" max="14588" width="18.28515625" style="21" bestFit="1" customWidth="1"/>
    <col min="14589" max="14589" width="16.140625" style="21" bestFit="1" customWidth="1"/>
    <col min="14590" max="14590" width="14.85546875" style="21" bestFit="1" customWidth="1"/>
    <col min="14591" max="14591" width="19.28515625" style="21" bestFit="1" customWidth="1"/>
    <col min="14592" max="14592" width="10" style="21" bestFit="1" customWidth="1"/>
    <col min="14593" max="14594" width="9.85546875" style="21" customWidth="1"/>
    <col min="14595" max="14604" width="0" style="21" hidden="1" customWidth="1"/>
    <col min="14605" max="14691" width="11.42578125" style="21"/>
    <col min="14692" max="14692" width="28.28515625" style="21" customWidth="1"/>
    <col min="14693" max="14693" width="33.85546875" style="21" customWidth="1"/>
    <col min="14694" max="14694" width="23.28515625" style="21" bestFit="1" customWidth="1"/>
    <col min="14695" max="14695" width="15.42578125" style="21" customWidth="1"/>
    <col min="14696" max="14696" width="8.42578125" style="21" customWidth="1"/>
    <col min="14697" max="14697" width="14.7109375" style="21" customWidth="1"/>
    <col min="14698" max="14698" width="15.42578125" style="21" customWidth="1"/>
    <col min="14699" max="14699" width="13.140625" style="21" customWidth="1"/>
    <col min="14700" max="14700" width="17.28515625" style="21" customWidth="1"/>
    <col min="14701" max="14701" width="15.28515625" style="21" bestFit="1" customWidth="1"/>
    <col min="14702" max="14838" width="11.42578125" style="21"/>
    <col min="14839" max="14839" width="3.42578125" style="21" bestFit="1" customWidth="1"/>
    <col min="14840" max="14840" width="14.5703125" style="21" customWidth="1"/>
    <col min="14841" max="14841" width="38.85546875" style="21" customWidth="1"/>
    <col min="14842" max="14842" width="12.7109375" style="21" customWidth="1"/>
    <col min="14843" max="14843" width="14.5703125" style="21" bestFit="1" customWidth="1"/>
    <col min="14844" max="14844" width="18.28515625" style="21" bestFit="1" customWidth="1"/>
    <col min="14845" max="14845" width="16.140625" style="21" bestFit="1" customWidth="1"/>
    <col min="14846" max="14846" width="14.85546875" style="21" bestFit="1" customWidth="1"/>
    <col min="14847" max="14847" width="19.28515625" style="21" bestFit="1" customWidth="1"/>
    <col min="14848" max="14848" width="10" style="21" bestFit="1" customWidth="1"/>
    <col min="14849" max="14850" width="9.85546875" style="21" customWidth="1"/>
    <col min="14851" max="14860" width="0" style="21" hidden="1" customWidth="1"/>
    <col min="14861" max="14947" width="11.42578125" style="21"/>
    <col min="14948" max="14948" width="28.28515625" style="21" customWidth="1"/>
    <col min="14949" max="14949" width="33.85546875" style="21" customWidth="1"/>
    <col min="14950" max="14950" width="23.28515625" style="21" bestFit="1" customWidth="1"/>
    <col min="14951" max="14951" width="15.42578125" style="21" customWidth="1"/>
    <col min="14952" max="14952" width="8.42578125" style="21" customWidth="1"/>
    <col min="14953" max="14953" width="14.7109375" style="21" customWidth="1"/>
    <col min="14954" max="14954" width="15.42578125" style="21" customWidth="1"/>
    <col min="14955" max="14955" width="13.140625" style="21" customWidth="1"/>
    <col min="14956" max="14956" width="17.28515625" style="21" customWidth="1"/>
    <col min="14957" max="14957" width="15.28515625" style="21" bestFit="1" customWidth="1"/>
    <col min="14958" max="15094" width="11.42578125" style="21"/>
    <col min="15095" max="15095" width="3.42578125" style="21" bestFit="1" customWidth="1"/>
    <col min="15096" max="15096" width="14.5703125" style="21" customWidth="1"/>
    <col min="15097" max="15097" width="38.85546875" style="21" customWidth="1"/>
    <col min="15098" max="15098" width="12.7109375" style="21" customWidth="1"/>
    <col min="15099" max="15099" width="14.5703125" style="21" bestFit="1" customWidth="1"/>
    <col min="15100" max="15100" width="18.28515625" style="21" bestFit="1" customWidth="1"/>
    <col min="15101" max="15101" width="16.140625" style="21" bestFit="1" customWidth="1"/>
    <col min="15102" max="15102" width="14.85546875" style="21" bestFit="1" customWidth="1"/>
    <col min="15103" max="15103" width="19.28515625" style="21" bestFit="1" customWidth="1"/>
    <col min="15104" max="15104" width="10" style="21" bestFit="1" customWidth="1"/>
    <col min="15105" max="15106" width="9.85546875" style="21" customWidth="1"/>
    <col min="15107" max="15116" width="0" style="21" hidden="1" customWidth="1"/>
    <col min="15117" max="15203" width="11.42578125" style="21"/>
    <col min="15204" max="15204" width="28.28515625" style="21" customWidth="1"/>
    <col min="15205" max="15205" width="33.85546875" style="21" customWidth="1"/>
    <col min="15206" max="15206" width="23.28515625" style="21" bestFit="1" customWidth="1"/>
    <col min="15207" max="15207" width="15.42578125" style="21" customWidth="1"/>
    <col min="15208" max="15208" width="8.42578125" style="21" customWidth="1"/>
    <col min="15209" max="15209" width="14.7109375" style="21" customWidth="1"/>
    <col min="15210" max="15210" width="15.42578125" style="21" customWidth="1"/>
    <col min="15211" max="15211" width="13.140625" style="21" customWidth="1"/>
    <col min="15212" max="15212" width="17.28515625" style="21" customWidth="1"/>
    <col min="15213" max="15213" width="15.28515625" style="21" bestFit="1" customWidth="1"/>
    <col min="15214" max="15350" width="11.42578125" style="21"/>
    <col min="15351" max="15351" width="3.42578125" style="21" bestFit="1" customWidth="1"/>
    <col min="15352" max="15352" width="14.5703125" style="21" customWidth="1"/>
    <col min="15353" max="15353" width="38.85546875" style="21" customWidth="1"/>
    <col min="15354" max="15354" width="12.7109375" style="21" customWidth="1"/>
    <col min="15355" max="15355" width="14.5703125" style="21" bestFit="1" customWidth="1"/>
    <col min="15356" max="15356" width="18.28515625" style="21" bestFit="1" customWidth="1"/>
    <col min="15357" max="15357" width="16.140625" style="21" bestFit="1" customWidth="1"/>
    <col min="15358" max="15358" width="14.85546875" style="21" bestFit="1" customWidth="1"/>
    <col min="15359" max="15359" width="19.28515625" style="21" bestFit="1" customWidth="1"/>
    <col min="15360" max="15360" width="10" style="21" bestFit="1" customWidth="1"/>
    <col min="15361" max="15362" width="9.85546875" style="21" customWidth="1"/>
    <col min="15363" max="15372" width="0" style="21" hidden="1" customWidth="1"/>
    <col min="15373" max="15459" width="11.42578125" style="21"/>
    <col min="15460" max="15460" width="28.28515625" style="21" customWidth="1"/>
    <col min="15461" max="15461" width="33.85546875" style="21" customWidth="1"/>
    <col min="15462" max="15462" width="23.28515625" style="21" bestFit="1" customWidth="1"/>
    <col min="15463" max="15463" width="15.42578125" style="21" customWidth="1"/>
    <col min="15464" max="15464" width="8.42578125" style="21" customWidth="1"/>
    <col min="15465" max="15465" width="14.7109375" style="21" customWidth="1"/>
    <col min="15466" max="15466" width="15.42578125" style="21" customWidth="1"/>
    <col min="15467" max="15467" width="13.140625" style="21" customWidth="1"/>
    <col min="15468" max="15468" width="17.28515625" style="21" customWidth="1"/>
    <col min="15469" max="15469" width="15.28515625" style="21" bestFit="1" customWidth="1"/>
    <col min="15470" max="15606" width="11.42578125" style="21"/>
    <col min="15607" max="15607" width="3.42578125" style="21" bestFit="1" customWidth="1"/>
    <col min="15608" max="15608" width="14.5703125" style="21" customWidth="1"/>
    <col min="15609" max="15609" width="38.85546875" style="21" customWidth="1"/>
    <col min="15610" max="15610" width="12.7109375" style="21" customWidth="1"/>
    <col min="15611" max="15611" width="14.5703125" style="21" bestFit="1" customWidth="1"/>
    <col min="15612" max="15612" width="18.28515625" style="21" bestFit="1" customWidth="1"/>
    <col min="15613" max="15613" width="16.140625" style="21" bestFit="1" customWidth="1"/>
    <col min="15614" max="15614" width="14.85546875" style="21" bestFit="1" customWidth="1"/>
    <col min="15615" max="15615" width="19.28515625" style="21" bestFit="1" customWidth="1"/>
    <col min="15616" max="15616" width="10" style="21" bestFit="1" customWidth="1"/>
    <col min="15617" max="15618" width="9.85546875" style="21" customWidth="1"/>
    <col min="15619" max="15628" width="0" style="21" hidden="1" customWidth="1"/>
    <col min="15629" max="15715" width="11.42578125" style="21"/>
    <col min="15716" max="15716" width="28.28515625" style="21" customWidth="1"/>
    <col min="15717" max="15717" width="33.85546875" style="21" customWidth="1"/>
    <col min="15718" max="15718" width="23.28515625" style="21" bestFit="1" customWidth="1"/>
    <col min="15719" max="15719" width="15.42578125" style="21" customWidth="1"/>
    <col min="15720" max="15720" width="8.42578125" style="21" customWidth="1"/>
    <col min="15721" max="15721" width="14.7109375" style="21" customWidth="1"/>
    <col min="15722" max="15722" width="15.42578125" style="21" customWidth="1"/>
    <col min="15723" max="15723" width="13.140625" style="21" customWidth="1"/>
    <col min="15724" max="15724" width="17.28515625" style="21" customWidth="1"/>
    <col min="15725" max="15725" width="15.28515625" style="21" bestFit="1" customWidth="1"/>
    <col min="15726" max="15862" width="11.42578125" style="21"/>
    <col min="15863" max="15863" width="3.42578125" style="21" bestFit="1" customWidth="1"/>
    <col min="15864" max="15864" width="14.5703125" style="21" customWidth="1"/>
    <col min="15865" max="15865" width="38.85546875" style="21" customWidth="1"/>
    <col min="15866" max="15866" width="12.7109375" style="21" customWidth="1"/>
    <col min="15867" max="15867" width="14.5703125" style="21" bestFit="1" customWidth="1"/>
    <col min="15868" max="15868" width="18.28515625" style="21" bestFit="1" customWidth="1"/>
    <col min="15869" max="15869" width="16.140625" style="21" bestFit="1" customWidth="1"/>
    <col min="15870" max="15870" width="14.85546875" style="21" bestFit="1" customWidth="1"/>
    <col min="15871" max="15871" width="19.28515625" style="21" bestFit="1" customWidth="1"/>
    <col min="15872" max="15872" width="10" style="21" bestFit="1" customWidth="1"/>
    <col min="15873" max="15874" width="9.85546875" style="21" customWidth="1"/>
    <col min="15875" max="15884" width="0" style="21" hidden="1" customWidth="1"/>
    <col min="15885" max="15971" width="11.42578125" style="21"/>
    <col min="15972" max="15972" width="28.28515625" style="21" customWidth="1"/>
    <col min="15973" max="15973" width="33.85546875" style="21" customWidth="1"/>
    <col min="15974" max="15974" width="23.28515625" style="21" bestFit="1" customWidth="1"/>
    <col min="15975" max="15975" width="15.42578125" style="21" customWidth="1"/>
    <col min="15976" max="15976" width="8.42578125" style="21" customWidth="1"/>
    <col min="15977" max="15977" width="14.7109375" style="21" customWidth="1"/>
    <col min="15978" max="15978" width="15.42578125" style="21" customWidth="1"/>
    <col min="15979" max="15979" width="13.140625" style="21" customWidth="1"/>
    <col min="15980" max="15980" width="17.28515625" style="21" customWidth="1"/>
    <col min="15981" max="15981" width="15.28515625" style="21" bestFit="1" customWidth="1"/>
    <col min="15982" max="16118" width="11.42578125" style="21"/>
    <col min="16119" max="16119" width="3.42578125" style="21" bestFit="1" customWidth="1"/>
    <col min="16120" max="16120" width="14.5703125" style="21" customWidth="1"/>
    <col min="16121" max="16121" width="38.85546875" style="21" customWidth="1"/>
    <col min="16122" max="16122" width="12.7109375" style="21" customWidth="1"/>
    <col min="16123" max="16123" width="14.5703125" style="21" bestFit="1" customWidth="1"/>
    <col min="16124" max="16124" width="18.28515625" style="21" bestFit="1" customWidth="1"/>
    <col min="16125" max="16125" width="16.140625" style="21" bestFit="1" customWidth="1"/>
    <col min="16126" max="16126" width="14.85546875" style="21" bestFit="1" customWidth="1"/>
    <col min="16127" max="16127" width="19.28515625" style="21" bestFit="1" customWidth="1"/>
    <col min="16128" max="16128" width="10" style="21" bestFit="1" customWidth="1"/>
    <col min="16129" max="16130" width="9.85546875" style="21" customWidth="1"/>
    <col min="16131" max="16140" width="0" style="21" hidden="1" customWidth="1"/>
    <col min="16141" max="16227" width="11.42578125" style="21"/>
    <col min="16228" max="16228" width="28.28515625" style="21" customWidth="1"/>
    <col min="16229" max="16229" width="33.85546875" style="21" customWidth="1"/>
    <col min="16230" max="16230" width="23.28515625" style="21" bestFit="1" customWidth="1"/>
    <col min="16231" max="16231" width="15.42578125" style="21" customWidth="1"/>
    <col min="16232" max="16232" width="8.42578125" style="21" customWidth="1"/>
    <col min="16233" max="16233" width="14.7109375" style="21" customWidth="1"/>
    <col min="16234" max="16234" width="15.42578125" style="21" customWidth="1"/>
    <col min="16235" max="16235" width="13.140625" style="21" customWidth="1"/>
    <col min="16236" max="16236" width="17.28515625" style="21" customWidth="1"/>
    <col min="16237" max="16237" width="15.28515625" style="21" bestFit="1" customWidth="1"/>
    <col min="16238" max="16384" width="11.42578125" style="21"/>
  </cols>
  <sheetData>
    <row r="1" spans="1:13" s="1" customFormat="1" x14ac:dyDescent="0.2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2"/>
      <c r="L1" s="2"/>
    </row>
    <row r="2" spans="1:13" s="1" customFormat="1" x14ac:dyDescent="0.2"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5"/>
      <c r="L2" s="3"/>
    </row>
    <row r="3" spans="1:13" s="1" customFormat="1" x14ac:dyDescent="0.2"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8"/>
      <c r="L3" s="4"/>
    </row>
    <row r="4" spans="1:13" s="1" customFormat="1" x14ac:dyDescent="0.2">
      <c r="B4" s="99" t="s">
        <v>3</v>
      </c>
      <c r="C4" s="100"/>
      <c r="D4" s="100"/>
      <c r="E4" s="100"/>
      <c r="F4" s="100"/>
      <c r="G4" s="100"/>
      <c r="H4" s="100"/>
      <c r="I4" s="100"/>
      <c r="J4" s="100"/>
      <c r="K4" s="101"/>
      <c r="L4" s="3"/>
    </row>
    <row r="5" spans="1:13" s="12" customFormat="1" ht="22.5" x14ac:dyDescent="0.25">
      <c r="A5" s="5"/>
      <c r="B5" s="6" t="s">
        <v>4</v>
      </c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 t="s">
        <v>12</v>
      </c>
      <c r="K5" s="9" t="s">
        <v>13</v>
      </c>
      <c r="L5" s="10"/>
      <c r="M5" s="11"/>
    </row>
    <row r="6" spans="1:13" ht="22.5" x14ac:dyDescent="0.25">
      <c r="A6" s="13">
        <v>1</v>
      </c>
      <c r="B6" s="14" t="s">
        <v>14</v>
      </c>
      <c r="C6" s="15" t="s">
        <v>15</v>
      </c>
      <c r="D6" s="16" t="s">
        <v>16</v>
      </c>
      <c r="E6" s="17">
        <v>1</v>
      </c>
      <c r="F6" s="18">
        <f>+R29</f>
        <v>1692578.5799999998</v>
      </c>
      <c r="G6" s="18">
        <f>+F6*8%</f>
        <v>135406.28639999998</v>
      </c>
      <c r="H6" s="18">
        <f>+(F6+G6)*1.6%</f>
        <v>29247.757862399994</v>
      </c>
      <c r="I6" s="18">
        <f>+F6+G6+H6</f>
        <v>1857232.6242623997</v>
      </c>
      <c r="J6" s="19"/>
      <c r="K6" s="19"/>
      <c r="L6" s="20"/>
    </row>
    <row r="7" spans="1:13" s="24" customFormat="1" ht="15" x14ac:dyDescent="0.25">
      <c r="A7" s="13">
        <v>2</v>
      </c>
      <c r="B7" s="14" t="s">
        <v>17</v>
      </c>
      <c r="C7" s="15" t="s">
        <v>15</v>
      </c>
      <c r="D7" s="16" t="s">
        <v>16</v>
      </c>
      <c r="E7" s="17">
        <v>1</v>
      </c>
      <c r="F7" s="18">
        <f>+F6</f>
        <v>1692578.5799999998</v>
      </c>
      <c r="G7" s="18">
        <f>+F7*8%</f>
        <v>135406.28639999998</v>
      </c>
      <c r="H7" s="18">
        <f>+(F7+G7)*1.6%</f>
        <v>29247.757862399994</v>
      </c>
      <c r="I7" s="18">
        <f>+F7+G7+H7</f>
        <v>1857232.6242623997</v>
      </c>
      <c r="J7" s="22"/>
      <c r="K7" s="22"/>
      <c r="L7" s="23"/>
    </row>
    <row r="8" spans="1:13" ht="15" x14ac:dyDescent="0.25">
      <c r="A8" s="13">
        <v>3</v>
      </c>
      <c r="B8" s="102" t="s">
        <v>18</v>
      </c>
      <c r="C8" s="15" t="s">
        <v>15</v>
      </c>
      <c r="D8" s="25" t="s">
        <v>19</v>
      </c>
      <c r="E8" s="17">
        <v>1</v>
      </c>
      <c r="F8" s="18">
        <f>+F7*2</f>
        <v>3385157.1599999997</v>
      </c>
      <c r="G8" s="26">
        <f t="shared" ref="G8" si="0">+F8*8%</f>
        <v>270812.57279999997</v>
      </c>
      <c r="H8" s="26">
        <f t="shared" ref="H8:H12" si="1">+(F8+G8)*1.6%</f>
        <v>58495.515724799989</v>
      </c>
      <c r="I8" s="26">
        <f t="shared" ref="I8" si="2">SUM(F8:H8)</f>
        <v>3714465.2485247995</v>
      </c>
      <c r="J8" s="19"/>
      <c r="K8" s="19">
        <v>1</v>
      </c>
      <c r="L8" s="27"/>
    </row>
    <row r="9" spans="1:13" ht="15" x14ac:dyDescent="0.25">
      <c r="A9" s="13">
        <v>4</v>
      </c>
      <c r="B9" s="87"/>
      <c r="C9" s="15" t="s">
        <v>20</v>
      </c>
      <c r="D9" s="25" t="s">
        <v>21</v>
      </c>
      <c r="E9" s="28">
        <v>1</v>
      </c>
      <c r="F9" s="18">
        <f>+R28</f>
        <v>5670280</v>
      </c>
      <c r="G9" s="18">
        <f>+F9*8%</f>
        <v>453622.4</v>
      </c>
      <c r="H9" s="18">
        <f t="shared" si="1"/>
        <v>97982.438400000014</v>
      </c>
      <c r="I9" s="18">
        <f>SUM(F9:H9)</f>
        <v>6221884.8384000007</v>
      </c>
      <c r="J9" s="19"/>
      <c r="K9" s="19"/>
      <c r="L9" s="27"/>
    </row>
    <row r="10" spans="1:13" ht="22.5" x14ac:dyDescent="0.25">
      <c r="A10" s="13">
        <v>5</v>
      </c>
      <c r="B10" s="14" t="s">
        <v>22</v>
      </c>
      <c r="C10" s="15" t="s">
        <v>23</v>
      </c>
      <c r="D10" s="25" t="s">
        <v>19</v>
      </c>
      <c r="E10" s="17">
        <v>1</v>
      </c>
      <c r="F10" s="18">
        <f>+F8</f>
        <v>3385157.1599999997</v>
      </c>
      <c r="G10" s="26">
        <f t="shared" ref="G10:G12" si="3">+F10*8%</f>
        <v>270812.57279999997</v>
      </c>
      <c r="H10" s="26">
        <f t="shared" si="1"/>
        <v>58495.515724799989</v>
      </c>
      <c r="I10" s="26">
        <f t="shared" ref="I10:I11" si="4">SUM(F10:H10)</f>
        <v>3714465.2485247995</v>
      </c>
      <c r="J10" s="19"/>
      <c r="K10" s="19"/>
    </row>
    <row r="11" spans="1:13" ht="25.5" x14ac:dyDescent="0.25">
      <c r="A11" s="13">
        <v>6</v>
      </c>
      <c r="B11" s="102" t="s">
        <v>2</v>
      </c>
      <c r="C11" s="15" t="s">
        <v>24</v>
      </c>
      <c r="D11" s="25" t="s">
        <v>21</v>
      </c>
      <c r="E11" s="28">
        <v>1</v>
      </c>
      <c r="F11" s="18">
        <f>+F9</f>
        <v>5670280</v>
      </c>
      <c r="G11" s="18">
        <f t="shared" si="3"/>
        <v>453622.4</v>
      </c>
      <c r="H11" s="18">
        <f t="shared" si="1"/>
        <v>97982.438400000014</v>
      </c>
      <c r="I11" s="18">
        <f t="shared" si="4"/>
        <v>6221884.8384000007</v>
      </c>
      <c r="J11" s="19"/>
      <c r="K11" s="19">
        <v>1</v>
      </c>
    </row>
    <row r="12" spans="1:13" ht="25.5" x14ac:dyDescent="0.25">
      <c r="A12" s="13">
        <v>7</v>
      </c>
      <c r="B12" s="87"/>
      <c r="C12" s="15" t="s">
        <v>25</v>
      </c>
      <c r="D12" s="25" t="s">
        <v>21</v>
      </c>
      <c r="E12" s="28">
        <v>1</v>
      </c>
      <c r="F12" s="18">
        <f>+F11</f>
        <v>5670280</v>
      </c>
      <c r="G12" s="18">
        <f t="shared" si="3"/>
        <v>453622.4</v>
      </c>
      <c r="H12" s="18">
        <f t="shared" si="1"/>
        <v>97982.438400000014</v>
      </c>
      <c r="I12" s="18">
        <f>SUM(F12:H12)</f>
        <v>6221884.8384000007</v>
      </c>
      <c r="J12" s="19"/>
      <c r="K12" s="19"/>
    </row>
    <row r="13" spans="1:13" ht="25.5" x14ac:dyDescent="0.25">
      <c r="A13" s="13">
        <v>8</v>
      </c>
      <c r="B13" s="85" t="s">
        <v>26</v>
      </c>
      <c r="C13" s="15" t="s">
        <v>27</v>
      </c>
      <c r="D13" s="25" t="s">
        <v>21</v>
      </c>
      <c r="E13" s="28">
        <v>1</v>
      </c>
      <c r="F13" s="18">
        <f>+R20</f>
        <v>5670280</v>
      </c>
      <c r="G13" s="18">
        <f>+F13*10%</f>
        <v>567028</v>
      </c>
      <c r="H13" s="18">
        <f>+(F13+G13)*1.6%</f>
        <v>99796.928</v>
      </c>
      <c r="I13" s="18">
        <f t="shared" ref="I13:I40" si="5">SUM(F13:H13)</f>
        <v>6337104.9280000003</v>
      </c>
      <c r="J13" s="19">
        <v>1</v>
      </c>
      <c r="K13" s="19"/>
    </row>
    <row r="14" spans="1:13" ht="38.25" x14ac:dyDescent="0.25">
      <c r="A14" s="13">
        <v>9</v>
      </c>
      <c r="B14" s="85"/>
      <c r="C14" s="15" t="s">
        <v>28</v>
      </c>
      <c r="D14" s="25" t="s">
        <v>21</v>
      </c>
      <c r="E14" s="28">
        <v>1</v>
      </c>
      <c r="F14" s="18">
        <f>+F13</f>
        <v>5670280</v>
      </c>
      <c r="G14" s="18">
        <f>+F14*10%</f>
        <v>567028</v>
      </c>
      <c r="H14" s="18">
        <f t="shared" ref="H14:H17" si="6">+(F14+G14)*1.6%</f>
        <v>99796.928</v>
      </c>
      <c r="I14" s="18">
        <f t="shared" si="5"/>
        <v>6337104.9280000003</v>
      </c>
      <c r="J14" s="19">
        <v>1</v>
      </c>
      <c r="K14" s="19">
        <v>1</v>
      </c>
    </row>
    <row r="15" spans="1:13" ht="25.5" x14ac:dyDescent="0.25">
      <c r="A15" s="13">
        <v>10</v>
      </c>
      <c r="B15" s="85"/>
      <c r="C15" s="15" t="s">
        <v>29</v>
      </c>
      <c r="D15" s="25" t="s">
        <v>30</v>
      </c>
      <c r="E15" s="25">
        <v>1</v>
      </c>
      <c r="F15" s="18">
        <f>+F7/8*0.4*24</f>
        <v>2031094.2960000001</v>
      </c>
      <c r="G15" s="18">
        <f>+F15*8%</f>
        <v>162487.54368</v>
      </c>
      <c r="H15" s="18">
        <f t="shared" si="6"/>
        <v>35097.30943488</v>
      </c>
      <c r="I15" s="18">
        <f>+F15+G15+H15</f>
        <v>2228679.1491148802</v>
      </c>
      <c r="J15" s="19"/>
      <c r="K15" s="19"/>
    </row>
    <row r="16" spans="1:13" ht="25.5" x14ac:dyDescent="0.25">
      <c r="A16" s="13">
        <v>11</v>
      </c>
      <c r="B16" s="85"/>
      <c r="C16" s="15" t="s">
        <v>31</v>
      </c>
      <c r="D16" s="25" t="s">
        <v>30</v>
      </c>
      <c r="E16" s="25">
        <v>1</v>
      </c>
      <c r="F16" s="18">
        <f>+F15</f>
        <v>2031094.2960000001</v>
      </c>
      <c r="G16" s="18">
        <f>+F16*8%</f>
        <v>162487.54368</v>
      </c>
      <c r="H16" s="18">
        <f t="shared" si="6"/>
        <v>35097.30943488</v>
      </c>
      <c r="I16" s="18">
        <f>+F16+G16+H16</f>
        <v>2228679.1491148802</v>
      </c>
      <c r="J16" s="19"/>
      <c r="K16" s="19"/>
    </row>
    <row r="17" spans="1:22" ht="25.5" x14ac:dyDescent="0.25">
      <c r="A17" s="13">
        <v>12</v>
      </c>
      <c r="B17" s="86" t="s">
        <v>32</v>
      </c>
      <c r="C17" s="15" t="s">
        <v>33</v>
      </c>
      <c r="D17" s="25" t="s">
        <v>19</v>
      </c>
      <c r="E17" s="17">
        <v>1</v>
      </c>
      <c r="F17" s="18">
        <f>+F6/8*0.533333333333333*24</f>
        <v>2708125.7279999978</v>
      </c>
      <c r="G17" s="26">
        <f t="shared" ref="G17" si="7">+F17*8%</f>
        <v>216650.05823999984</v>
      </c>
      <c r="H17" s="26">
        <f t="shared" si="6"/>
        <v>46796.412579839962</v>
      </c>
      <c r="I17" s="26">
        <f t="shared" ref="I17" si="8">SUM(F17:H17)</f>
        <v>2971572.1988198375</v>
      </c>
      <c r="J17" s="19"/>
      <c r="K17" s="19">
        <v>1</v>
      </c>
      <c r="L17" s="20"/>
    </row>
    <row r="18" spans="1:22" ht="25.5" x14ac:dyDescent="0.25">
      <c r="A18" s="13">
        <v>13</v>
      </c>
      <c r="B18" s="87"/>
      <c r="C18" s="15" t="s">
        <v>34</v>
      </c>
      <c r="D18" s="16" t="s">
        <v>16</v>
      </c>
      <c r="E18" s="17">
        <v>1</v>
      </c>
      <c r="F18" s="18">
        <f>+F7</f>
        <v>1692578.5799999998</v>
      </c>
      <c r="G18" s="18">
        <f>+F18*8%</f>
        <v>135406.28639999998</v>
      </c>
      <c r="H18" s="18">
        <f>+(F18+G18)*1.6%</f>
        <v>29247.757862399994</v>
      </c>
      <c r="I18" s="18">
        <f>+F18+G18+H18</f>
        <v>1857232.6242623997</v>
      </c>
      <c r="J18" s="19"/>
      <c r="K18" s="19">
        <v>1</v>
      </c>
    </row>
    <row r="19" spans="1:22" ht="51" x14ac:dyDescent="0.25">
      <c r="A19" s="13">
        <v>14</v>
      </c>
      <c r="B19" s="86" t="s">
        <v>35</v>
      </c>
      <c r="C19" s="15" t="s">
        <v>36</v>
      </c>
      <c r="D19" s="25" t="s">
        <v>37</v>
      </c>
      <c r="E19" s="28">
        <v>1</v>
      </c>
      <c r="F19" s="26">
        <f>+R31</f>
        <v>2285122.8400000003</v>
      </c>
      <c r="G19" s="26">
        <f>+F19*8%</f>
        <v>182809.82720000003</v>
      </c>
      <c r="H19" s="26">
        <f>+(F19+G19)*1.6%</f>
        <v>39486.92267520001</v>
      </c>
      <c r="I19" s="26">
        <f>+F19+H19+G19</f>
        <v>2507419.5898752003</v>
      </c>
      <c r="J19" s="19"/>
      <c r="K19" s="19">
        <v>1</v>
      </c>
      <c r="M19" s="30" t="s">
        <v>38</v>
      </c>
      <c r="N19" s="31" t="s">
        <v>39</v>
      </c>
      <c r="O19" s="31" t="s">
        <v>40</v>
      </c>
      <c r="P19" s="31" t="s">
        <v>41</v>
      </c>
      <c r="Q19" s="24"/>
      <c r="R19" s="31" t="s">
        <v>42</v>
      </c>
      <c r="S19" s="31" t="s">
        <v>43</v>
      </c>
      <c r="T19" s="31" t="s">
        <v>44</v>
      </c>
      <c r="U19" s="31" t="s">
        <v>45</v>
      </c>
      <c r="V19" s="31" t="s">
        <v>46</v>
      </c>
    </row>
    <row r="20" spans="1:22" ht="51" x14ac:dyDescent="0.25">
      <c r="A20" s="13">
        <v>15</v>
      </c>
      <c r="B20" s="88"/>
      <c r="C20" s="15" t="s">
        <v>47</v>
      </c>
      <c r="D20" s="25" t="s">
        <v>19</v>
      </c>
      <c r="E20" s="17">
        <v>1</v>
      </c>
      <c r="F20" s="18">
        <f>+F18/8*0.533333333333333*24</f>
        <v>2708125.7279999978</v>
      </c>
      <c r="G20" s="26">
        <f t="shared" ref="G20:G29" si="9">+F20*8%</f>
        <v>216650.05823999984</v>
      </c>
      <c r="H20" s="26">
        <f t="shared" ref="H20:H40" si="10">+(F20+G20)*1.6%</f>
        <v>46796.412579839962</v>
      </c>
      <c r="I20" s="26">
        <f t="shared" si="5"/>
        <v>2971572.1988198375</v>
      </c>
      <c r="J20" s="19"/>
      <c r="K20" s="19">
        <v>1</v>
      </c>
      <c r="M20" s="32" t="s">
        <v>48</v>
      </c>
      <c r="N20" s="33">
        <v>6237308.0000000009</v>
      </c>
      <c r="O20" s="33">
        <v>99796.928000000014</v>
      </c>
      <c r="P20" s="33">
        <v>6337104.9280000012</v>
      </c>
      <c r="R20" s="34">
        <v>5670280</v>
      </c>
      <c r="S20" s="34">
        <v>567028</v>
      </c>
      <c r="T20" s="34">
        <v>6237308</v>
      </c>
      <c r="U20" s="34">
        <v>99796.928</v>
      </c>
      <c r="V20" s="34">
        <v>6337104.9280000003</v>
      </c>
    </row>
    <row r="21" spans="1:22" ht="63.75" x14ac:dyDescent="0.25">
      <c r="A21" s="13">
        <v>16</v>
      </c>
      <c r="B21" s="89"/>
      <c r="C21" s="15" t="s">
        <v>49</v>
      </c>
      <c r="D21" s="25" t="s">
        <v>19</v>
      </c>
      <c r="E21" s="28">
        <v>1</v>
      </c>
      <c r="F21" s="18">
        <f>+F20</f>
        <v>2708125.7279999978</v>
      </c>
      <c r="G21" s="26">
        <f t="shared" si="9"/>
        <v>216650.05823999984</v>
      </c>
      <c r="H21" s="26">
        <f t="shared" si="10"/>
        <v>46796.412579839962</v>
      </c>
      <c r="I21" s="26">
        <f t="shared" si="5"/>
        <v>2971572.1988198375</v>
      </c>
      <c r="J21" s="19"/>
      <c r="K21" s="19">
        <v>1</v>
      </c>
      <c r="M21" s="32" t="s">
        <v>50</v>
      </c>
      <c r="N21" s="33">
        <v>1861836.4380000003</v>
      </c>
      <c r="O21" s="33">
        <v>29789.383008000004</v>
      </c>
      <c r="P21" s="33">
        <v>1891625.8210080003</v>
      </c>
      <c r="R21" s="34">
        <v>1692578.5799999998</v>
      </c>
      <c r="S21" s="34">
        <v>169257.85800000001</v>
      </c>
      <c r="T21" s="34">
        <v>1861836.4379999998</v>
      </c>
      <c r="U21" s="34">
        <v>29789.383007999997</v>
      </c>
      <c r="V21" s="34">
        <v>1891625.8210079998</v>
      </c>
    </row>
    <row r="22" spans="1:22" ht="25.5" x14ac:dyDescent="0.25">
      <c r="A22" s="13">
        <v>17</v>
      </c>
      <c r="B22" s="86" t="s">
        <v>51</v>
      </c>
      <c r="C22" s="15" t="s">
        <v>52</v>
      </c>
      <c r="D22" s="25" t="s">
        <v>21</v>
      </c>
      <c r="E22" s="28">
        <v>1</v>
      </c>
      <c r="F22" s="18">
        <f>+R28</f>
        <v>5670280</v>
      </c>
      <c r="G22" s="18">
        <f t="shared" si="9"/>
        <v>453622.4</v>
      </c>
      <c r="H22" s="18">
        <f t="shared" si="10"/>
        <v>97982.438400000014</v>
      </c>
      <c r="I22" s="18">
        <f t="shared" si="5"/>
        <v>6221884.8384000007</v>
      </c>
      <c r="J22" s="19"/>
      <c r="K22" s="19"/>
      <c r="M22" s="32" t="s">
        <v>53</v>
      </c>
      <c r="N22" s="33">
        <v>2792754.6570000006</v>
      </c>
      <c r="O22" s="33">
        <v>44684.074512000014</v>
      </c>
      <c r="P22" s="33">
        <v>2837438.7315120008</v>
      </c>
      <c r="R22" s="34">
        <v>2538867.8699999996</v>
      </c>
      <c r="S22" s="34">
        <v>253886.78699999998</v>
      </c>
      <c r="T22" s="34">
        <v>2792754.6569999997</v>
      </c>
      <c r="U22" s="34">
        <v>44684.074511999992</v>
      </c>
      <c r="V22" s="34">
        <v>2837438.7315119999</v>
      </c>
    </row>
    <row r="23" spans="1:22" ht="38.25" x14ac:dyDescent="0.25">
      <c r="A23" s="13">
        <v>18</v>
      </c>
      <c r="B23" s="88"/>
      <c r="C23" s="15" t="s">
        <v>54</v>
      </c>
      <c r="D23" s="25" t="s">
        <v>55</v>
      </c>
      <c r="E23" s="28">
        <v>1</v>
      </c>
      <c r="F23" s="18">
        <f>+F18/8*0.5*24</f>
        <v>2538867.8699999996</v>
      </c>
      <c r="G23" s="18">
        <f t="shared" si="9"/>
        <v>203109.42959999997</v>
      </c>
      <c r="H23" s="18">
        <f t="shared" si="10"/>
        <v>43871.636793599995</v>
      </c>
      <c r="I23" s="26">
        <f t="shared" si="5"/>
        <v>2785848.9363935995</v>
      </c>
      <c r="J23" s="19"/>
      <c r="K23" s="19"/>
      <c r="M23" s="32" t="s">
        <v>56</v>
      </c>
      <c r="N23" s="33">
        <v>2513635.1240000003</v>
      </c>
      <c r="O23" s="33">
        <v>40218.161984000006</v>
      </c>
      <c r="P23" s="33">
        <v>2553853.2859840002</v>
      </c>
      <c r="R23" s="34">
        <v>2285122.8400000003</v>
      </c>
      <c r="S23" s="34">
        <v>228512.28400000004</v>
      </c>
      <c r="T23" s="34">
        <v>2513635.1240000003</v>
      </c>
      <c r="U23" s="34">
        <v>40218.161984000006</v>
      </c>
      <c r="V23" s="34">
        <v>2553853.2859840002</v>
      </c>
    </row>
    <row r="24" spans="1:22" ht="23.25" customHeight="1" x14ac:dyDescent="0.25">
      <c r="A24" s="13">
        <v>19</v>
      </c>
      <c r="B24" s="88"/>
      <c r="C24" s="78" t="s">
        <v>57</v>
      </c>
      <c r="D24" s="78" t="s">
        <v>19</v>
      </c>
      <c r="E24" s="76">
        <v>1</v>
      </c>
      <c r="F24" s="76">
        <f>+F18/8*0.533333333333333*24</f>
        <v>2708125.7279999978</v>
      </c>
      <c r="G24" s="76">
        <f t="shared" si="9"/>
        <v>216650.05823999984</v>
      </c>
      <c r="H24" s="77">
        <f t="shared" si="10"/>
        <v>46796.412579839962</v>
      </c>
      <c r="I24" s="77">
        <f t="shared" si="5"/>
        <v>2971572.1988198375</v>
      </c>
      <c r="J24" s="19"/>
      <c r="K24" s="19">
        <v>1</v>
      </c>
      <c r="M24" s="32" t="s">
        <v>58</v>
      </c>
      <c r="N24" s="33">
        <v>3444553.3430000003</v>
      </c>
      <c r="O24" s="33">
        <v>55112.853488000008</v>
      </c>
      <c r="P24" s="33">
        <v>3499666.1964880005</v>
      </c>
      <c r="R24" s="34">
        <v>3131412.1300000004</v>
      </c>
      <c r="S24" s="34">
        <v>313141.21300000005</v>
      </c>
      <c r="T24" s="34">
        <v>3444553.3430000003</v>
      </c>
      <c r="U24" s="34">
        <v>55112.853488000008</v>
      </c>
      <c r="V24" s="34">
        <v>3499666.1964880005</v>
      </c>
    </row>
    <row r="25" spans="1:22" ht="25.5" x14ac:dyDescent="0.25">
      <c r="A25" s="13">
        <v>20</v>
      </c>
      <c r="B25" s="89"/>
      <c r="C25" s="15" t="s">
        <v>60</v>
      </c>
      <c r="D25" s="25" t="s">
        <v>30</v>
      </c>
      <c r="E25" s="28">
        <v>1</v>
      </c>
      <c r="F25" s="18">
        <f>+R30</f>
        <v>2538867.8699999996</v>
      </c>
      <c r="G25" s="18">
        <f t="shared" ref="G25" si="11">+F25*8%</f>
        <v>203109.42959999997</v>
      </c>
      <c r="H25" s="18">
        <f t="shared" ref="H25" si="12">+(F25+G25)*1.6%</f>
        <v>43871.636793599995</v>
      </c>
      <c r="I25" s="26">
        <f t="shared" ref="I25" si="13">SUM(F25:H25)</f>
        <v>2785848.9363935995</v>
      </c>
      <c r="J25" s="35"/>
      <c r="K25" s="19">
        <v>1</v>
      </c>
      <c r="M25" s="36"/>
      <c r="N25" s="36"/>
      <c r="O25" s="36"/>
      <c r="P25" s="36"/>
      <c r="R25" s="36"/>
      <c r="S25" s="36"/>
      <c r="T25" s="36"/>
      <c r="U25" s="36"/>
      <c r="V25" s="36"/>
    </row>
    <row r="26" spans="1:22" ht="25.5" x14ac:dyDescent="0.25">
      <c r="A26" s="13">
        <v>21</v>
      </c>
      <c r="B26" s="86" t="s">
        <v>61</v>
      </c>
      <c r="C26" s="15" t="s">
        <v>62</v>
      </c>
      <c r="D26" s="25" t="s">
        <v>55</v>
      </c>
      <c r="E26" s="28">
        <v>1</v>
      </c>
      <c r="F26" s="18">
        <f>+R29/8*0.5*24</f>
        <v>2538867.8699999996</v>
      </c>
      <c r="G26" s="18">
        <f t="shared" si="9"/>
        <v>203109.42959999997</v>
      </c>
      <c r="H26" s="18">
        <f t="shared" si="10"/>
        <v>43871.636793599995</v>
      </c>
      <c r="I26" s="18">
        <f t="shared" si="5"/>
        <v>2785848.9363935995</v>
      </c>
      <c r="J26" s="19"/>
      <c r="K26" s="19">
        <v>1</v>
      </c>
      <c r="M26" s="37"/>
      <c r="N26" s="37"/>
      <c r="O26" s="37"/>
      <c r="U26" s="36"/>
      <c r="V26" s="36"/>
    </row>
    <row r="27" spans="1:22" ht="30" x14ac:dyDescent="0.25">
      <c r="A27" s="13">
        <v>22</v>
      </c>
      <c r="B27" s="89"/>
      <c r="C27" s="15" t="s">
        <v>63</v>
      </c>
      <c r="D27" s="25" t="s">
        <v>19</v>
      </c>
      <c r="E27" s="17">
        <v>1</v>
      </c>
      <c r="F27" s="18">
        <f>+R29/8*16</f>
        <v>3385157.1599999997</v>
      </c>
      <c r="G27" s="26">
        <f t="shared" si="9"/>
        <v>270812.57279999997</v>
      </c>
      <c r="H27" s="26">
        <f t="shared" si="10"/>
        <v>58495.515724799989</v>
      </c>
      <c r="I27" s="26">
        <f t="shared" si="5"/>
        <v>3714465.2485247995</v>
      </c>
      <c r="J27" s="35"/>
      <c r="K27" s="19"/>
      <c r="M27" s="30" t="s">
        <v>64</v>
      </c>
      <c r="N27" s="31" t="s">
        <v>39</v>
      </c>
      <c r="O27" s="31" t="s">
        <v>40</v>
      </c>
      <c r="P27" s="31" t="s">
        <v>41</v>
      </c>
      <c r="R27" s="31" t="s">
        <v>42</v>
      </c>
      <c r="S27" s="31" t="s">
        <v>43</v>
      </c>
      <c r="T27" s="31" t="s">
        <v>44</v>
      </c>
      <c r="U27" s="31" t="s">
        <v>45</v>
      </c>
      <c r="V27" s="31" t="s">
        <v>46</v>
      </c>
    </row>
    <row r="28" spans="1:22" ht="38.25" x14ac:dyDescent="0.25">
      <c r="A28" s="13">
        <v>23</v>
      </c>
      <c r="B28" s="86" t="s">
        <v>65</v>
      </c>
      <c r="C28" s="15" t="s">
        <v>66</v>
      </c>
      <c r="D28" s="25" t="s">
        <v>21</v>
      </c>
      <c r="E28" s="28">
        <v>1</v>
      </c>
      <c r="F28" s="18">
        <f>+F22</f>
        <v>5670280</v>
      </c>
      <c r="G28" s="18">
        <f t="shared" si="9"/>
        <v>453622.4</v>
      </c>
      <c r="H28" s="18">
        <f t="shared" si="10"/>
        <v>97982.438400000014</v>
      </c>
      <c r="I28" s="18">
        <f t="shared" si="5"/>
        <v>6221884.8384000007</v>
      </c>
      <c r="J28" s="19"/>
      <c r="K28" s="19"/>
      <c r="M28" s="38" t="s">
        <v>48</v>
      </c>
      <c r="N28" s="33">
        <v>6123902.4000000004</v>
      </c>
      <c r="O28" s="33">
        <v>97982.438400000014</v>
      </c>
      <c r="P28" s="33">
        <v>6221884.8384000007</v>
      </c>
      <c r="R28" s="34">
        <v>5670280</v>
      </c>
      <c r="S28" s="34">
        <v>453622.4</v>
      </c>
      <c r="T28" s="34">
        <v>6123902.4000000004</v>
      </c>
      <c r="U28" s="34">
        <v>97982.438400000014</v>
      </c>
      <c r="V28" s="34">
        <v>6221884.8384000007</v>
      </c>
    </row>
    <row r="29" spans="1:22" ht="26.25" x14ac:dyDescent="0.25">
      <c r="A29" s="13">
        <v>24</v>
      </c>
      <c r="B29" s="88"/>
      <c r="C29" s="15" t="s">
        <v>67</v>
      </c>
      <c r="D29" s="25" t="s">
        <v>19</v>
      </c>
      <c r="E29" s="17">
        <v>1</v>
      </c>
      <c r="F29" s="18">
        <f>+R29/8*0.533333333333333*24</f>
        <v>2708125.7279999978</v>
      </c>
      <c r="G29" s="26">
        <f t="shared" si="9"/>
        <v>216650.05823999984</v>
      </c>
      <c r="H29" s="26">
        <f t="shared" si="10"/>
        <v>46796.412579839962</v>
      </c>
      <c r="I29" s="26">
        <f t="shared" si="5"/>
        <v>2971572.1988198375</v>
      </c>
      <c r="J29" s="35"/>
      <c r="K29" s="19">
        <v>1</v>
      </c>
      <c r="M29" s="38" t="s">
        <v>50</v>
      </c>
      <c r="N29" s="33">
        <v>1827984.8663999999</v>
      </c>
      <c r="O29" s="33">
        <v>29247.757862399998</v>
      </c>
      <c r="P29" s="33">
        <v>1857232.6242624</v>
      </c>
      <c r="R29" s="34">
        <v>1692578.5799999998</v>
      </c>
      <c r="S29" s="34">
        <v>135406.28639999998</v>
      </c>
      <c r="T29" s="34">
        <v>1827984.8663999997</v>
      </c>
      <c r="U29" s="34">
        <v>29247.757862399994</v>
      </c>
      <c r="V29" s="34">
        <v>1857232.6242623997</v>
      </c>
    </row>
    <row r="30" spans="1:22" ht="25.5" x14ac:dyDescent="0.25">
      <c r="A30" s="13">
        <v>25</v>
      </c>
      <c r="B30" s="89"/>
      <c r="C30" s="15" t="s">
        <v>68</v>
      </c>
      <c r="D30" s="25" t="s">
        <v>21</v>
      </c>
      <c r="E30" s="17">
        <v>1</v>
      </c>
      <c r="F30" s="18">
        <f>+F28</f>
        <v>5670280</v>
      </c>
      <c r="G30" s="18">
        <f>+F30*10%</f>
        <v>567028</v>
      </c>
      <c r="H30" s="18">
        <f t="shared" si="10"/>
        <v>99796.928</v>
      </c>
      <c r="I30" s="18">
        <f t="shared" si="5"/>
        <v>6337104.9280000003</v>
      </c>
      <c r="J30" s="19">
        <v>1</v>
      </c>
      <c r="K30" s="19"/>
      <c r="M30" s="39" t="s">
        <v>53</v>
      </c>
      <c r="N30" s="33">
        <v>2741977.2996</v>
      </c>
      <c r="O30" s="33">
        <v>43871.636793600002</v>
      </c>
      <c r="P30" s="33">
        <v>2785848.9363936</v>
      </c>
      <c r="R30" s="34">
        <v>2538867.8699999996</v>
      </c>
      <c r="S30" s="34">
        <v>203109.42959999997</v>
      </c>
      <c r="T30" s="34">
        <v>2741977.2995999996</v>
      </c>
      <c r="U30" s="34">
        <v>43871.636793599995</v>
      </c>
      <c r="V30" s="34">
        <v>2785848.9363935995</v>
      </c>
    </row>
    <row r="31" spans="1:22" ht="26.25" x14ac:dyDescent="0.25">
      <c r="A31" s="13">
        <v>26</v>
      </c>
      <c r="B31" s="86" t="s">
        <v>69</v>
      </c>
      <c r="C31" s="15" t="s">
        <v>70</v>
      </c>
      <c r="D31" s="25" t="s">
        <v>19</v>
      </c>
      <c r="E31" s="17">
        <v>1</v>
      </c>
      <c r="F31" s="26">
        <f>+R29/8*0.533333333333333*28</f>
        <v>3159480.0159999975</v>
      </c>
      <c r="G31" s="26">
        <f>+F31*8%</f>
        <v>252758.40127999982</v>
      </c>
      <c r="H31" s="26">
        <f t="shared" si="10"/>
        <v>54595.81467647996</v>
      </c>
      <c r="I31" s="26">
        <f t="shared" si="5"/>
        <v>3466834.2319564773</v>
      </c>
      <c r="J31" s="35"/>
      <c r="K31" s="19">
        <v>1</v>
      </c>
      <c r="M31" s="38" t="s">
        <v>56</v>
      </c>
      <c r="N31" s="33">
        <v>2467932.6672000005</v>
      </c>
      <c r="O31" s="33">
        <v>39486.92267520001</v>
      </c>
      <c r="P31" s="33">
        <v>2507419.5898752003</v>
      </c>
      <c r="R31" s="34">
        <v>2285122.8400000003</v>
      </c>
      <c r="S31" s="34">
        <v>182809.82720000003</v>
      </c>
      <c r="T31" s="34">
        <v>2467932.6672000005</v>
      </c>
      <c r="U31" s="34">
        <v>39486.92267520001</v>
      </c>
      <c r="V31" s="34">
        <v>2507419.5898752003</v>
      </c>
    </row>
    <row r="32" spans="1:22" ht="39" x14ac:dyDescent="0.25">
      <c r="A32" s="13">
        <v>27</v>
      </c>
      <c r="B32" s="88"/>
      <c r="C32" s="15" t="s">
        <v>71</v>
      </c>
      <c r="D32" s="25" t="s">
        <v>21</v>
      </c>
      <c r="E32" s="28">
        <v>1</v>
      </c>
      <c r="F32" s="18">
        <f>+F30</f>
        <v>5670280</v>
      </c>
      <c r="G32" s="18">
        <f>+F32*8%</f>
        <v>453622.4</v>
      </c>
      <c r="H32" s="18">
        <f t="shared" si="10"/>
        <v>97982.438400000014</v>
      </c>
      <c r="I32" s="18">
        <f>SUM(F32:H32)</f>
        <v>6221884.8384000007</v>
      </c>
      <c r="J32" s="19"/>
      <c r="K32" s="19"/>
      <c r="M32" s="38" t="s">
        <v>58</v>
      </c>
      <c r="N32" s="33">
        <v>3381925.1004000003</v>
      </c>
      <c r="O32" s="33">
        <v>54110.801606400004</v>
      </c>
      <c r="P32" s="33">
        <v>3436035.9020064003</v>
      </c>
      <c r="R32" s="34">
        <v>3131412.1300000004</v>
      </c>
      <c r="S32" s="34">
        <v>250512.97040000002</v>
      </c>
      <c r="T32" s="34">
        <v>3381925.1004000003</v>
      </c>
      <c r="U32" s="34">
        <v>54110.801606400004</v>
      </c>
      <c r="V32" s="34">
        <v>3436035.9020064003</v>
      </c>
    </row>
    <row r="33" spans="1:22" ht="25.5" x14ac:dyDescent="0.25">
      <c r="A33" s="13">
        <v>28</v>
      </c>
      <c r="B33" s="88"/>
      <c r="C33" s="15" t="s">
        <v>72</v>
      </c>
      <c r="D33" s="25" t="s">
        <v>55</v>
      </c>
      <c r="E33" s="28">
        <v>1</v>
      </c>
      <c r="F33" s="18">
        <f>+R29/8*0.5*24</f>
        <v>2538867.8699999996</v>
      </c>
      <c r="G33" s="18">
        <f t="shared" ref="G33" si="14">+F33*8%</f>
        <v>203109.42959999997</v>
      </c>
      <c r="H33" s="18">
        <f t="shared" si="10"/>
        <v>43871.636793599995</v>
      </c>
      <c r="I33" s="18">
        <f t="shared" si="5"/>
        <v>2785848.9363935995</v>
      </c>
      <c r="J33" s="19"/>
      <c r="K33" s="19"/>
      <c r="L33" s="20"/>
      <c r="M33" s="38" t="s">
        <v>59</v>
      </c>
      <c r="N33" s="33">
        <v>1218656.5776</v>
      </c>
      <c r="O33" s="33">
        <v>19498.5052416</v>
      </c>
      <c r="P33" s="33">
        <v>1238155.0828416001</v>
      </c>
      <c r="R33" s="34">
        <v>1128385.7199999997</v>
      </c>
      <c r="S33" s="34">
        <v>90270.857599999974</v>
      </c>
      <c r="T33" s="34">
        <v>1218656.5775999997</v>
      </c>
      <c r="U33" s="34">
        <v>19498.505241599996</v>
      </c>
      <c r="V33" s="34">
        <v>1238155.0828415998</v>
      </c>
    </row>
    <row r="34" spans="1:22" ht="25.5" x14ac:dyDescent="0.25">
      <c r="A34" s="13">
        <v>29</v>
      </c>
      <c r="B34" s="88"/>
      <c r="C34" s="15" t="s">
        <v>73</v>
      </c>
      <c r="D34" s="25" t="s">
        <v>21</v>
      </c>
      <c r="E34" s="28">
        <v>1</v>
      </c>
      <c r="F34" s="18">
        <f>+F32</f>
        <v>5670280</v>
      </c>
      <c r="G34" s="18">
        <f>+F34*8%</f>
        <v>453622.4</v>
      </c>
      <c r="H34" s="18">
        <f t="shared" si="10"/>
        <v>97982.438400000014</v>
      </c>
      <c r="I34" s="18">
        <f t="shared" si="5"/>
        <v>6221884.8384000007</v>
      </c>
      <c r="J34" s="19"/>
      <c r="K34" s="19"/>
      <c r="M34" s="36"/>
      <c r="N34" s="37"/>
      <c r="O34" s="36"/>
      <c r="P34" s="36"/>
      <c r="R34" s="36"/>
      <c r="S34" s="36"/>
      <c r="T34" s="36"/>
      <c r="U34" s="36"/>
      <c r="V34" s="36"/>
    </row>
    <row r="35" spans="1:22" ht="25.5" x14ac:dyDescent="0.25">
      <c r="A35" s="13">
        <v>30</v>
      </c>
      <c r="B35" s="88"/>
      <c r="C35" s="15" t="s">
        <v>74</v>
      </c>
      <c r="D35" s="25" t="s">
        <v>55</v>
      </c>
      <c r="E35" s="28">
        <v>1</v>
      </c>
      <c r="F35" s="18">
        <f>+F33</f>
        <v>2538867.8699999996</v>
      </c>
      <c r="G35" s="18">
        <f t="shared" ref="G35" si="15">+F35*8%</f>
        <v>203109.42959999997</v>
      </c>
      <c r="H35" s="18">
        <f t="shared" si="10"/>
        <v>43871.636793599995</v>
      </c>
      <c r="I35" s="18">
        <f t="shared" si="5"/>
        <v>2785848.9363935995</v>
      </c>
      <c r="J35" s="19"/>
      <c r="K35" s="19"/>
    </row>
    <row r="36" spans="1:22" ht="38.25" x14ac:dyDescent="0.25">
      <c r="A36" s="13">
        <v>31</v>
      </c>
      <c r="B36" s="89"/>
      <c r="C36" s="15" t="s">
        <v>75</v>
      </c>
      <c r="D36" s="25" t="s">
        <v>19</v>
      </c>
      <c r="E36" s="17">
        <v>1</v>
      </c>
      <c r="F36" s="18">
        <f>+F31</f>
        <v>3159480.0159999975</v>
      </c>
      <c r="G36" s="26">
        <f>+F36*8%</f>
        <v>252758.40127999982</v>
      </c>
      <c r="H36" s="26">
        <f t="shared" si="10"/>
        <v>54595.81467647996</v>
      </c>
      <c r="I36" s="26">
        <f t="shared" si="5"/>
        <v>3466834.2319564773</v>
      </c>
      <c r="J36" s="35"/>
      <c r="K36" s="19">
        <v>1</v>
      </c>
    </row>
    <row r="37" spans="1:22" ht="15" x14ac:dyDescent="0.25">
      <c r="A37" s="13">
        <v>32</v>
      </c>
      <c r="B37" s="86" t="s">
        <v>76</v>
      </c>
      <c r="C37" s="15" t="s">
        <v>77</v>
      </c>
      <c r="D37" s="25" t="s">
        <v>21</v>
      </c>
      <c r="E37" s="17">
        <v>1</v>
      </c>
      <c r="F37" s="18">
        <f>+F32</f>
        <v>5670280</v>
      </c>
      <c r="G37" s="18">
        <f>+F37*10%</f>
        <v>567028</v>
      </c>
      <c r="H37" s="18">
        <f t="shared" si="10"/>
        <v>99796.928</v>
      </c>
      <c r="I37" s="18">
        <f t="shared" si="5"/>
        <v>6337104.9280000003</v>
      </c>
      <c r="J37" s="19">
        <v>1</v>
      </c>
      <c r="K37" s="19">
        <v>1</v>
      </c>
    </row>
    <row r="38" spans="1:22" ht="15" x14ac:dyDescent="0.25">
      <c r="A38" s="13">
        <v>33</v>
      </c>
      <c r="B38" s="89"/>
      <c r="C38" s="15" t="s">
        <v>78</v>
      </c>
      <c r="D38" s="25" t="s">
        <v>21</v>
      </c>
      <c r="E38" s="17">
        <v>1</v>
      </c>
      <c r="F38" s="18">
        <f>+F37</f>
        <v>5670280</v>
      </c>
      <c r="G38" s="18">
        <f>+F38*10%</f>
        <v>567028</v>
      </c>
      <c r="H38" s="18">
        <f t="shared" si="10"/>
        <v>99796.928</v>
      </c>
      <c r="I38" s="18">
        <f t="shared" si="5"/>
        <v>6337104.9280000003</v>
      </c>
      <c r="J38" s="19">
        <v>1</v>
      </c>
      <c r="K38" s="19">
        <v>1</v>
      </c>
    </row>
    <row r="39" spans="1:22" ht="25.5" x14ac:dyDescent="0.25">
      <c r="A39" s="13">
        <v>34</v>
      </c>
      <c r="B39" s="40" t="s">
        <v>79</v>
      </c>
      <c r="C39" s="15" t="s">
        <v>80</v>
      </c>
      <c r="D39" s="25" t="s">
        <v>19</v>
      </c>
      <c r="E39" s="17">
        <v>1</v>
      </c>
      <c r="F39" s="18">
        <f>+R29/8*0.533333333333333*24</f>
        <v>2708125.7279999978</v>
      </c>
      <c r="G39" s="26">
        <f t="shared" ref="G39" si="16">+F39*8%</f>
        <v>216650.05823999984</v>
      </c>
      <c r="H39" s="26">
        <f t="shared" si="10"/>
        <v>46796.412579839962</v>
      </c>
      <c r="I39" s="26">
        <f t="shared" si="5"/>
        <v>2971572.1988198375</v>
      </c>
      <c r="J39" s="35"/>
      <c r="K39" s="19">
        <v>1</v>
      </c>
    </row>
    <row r="40" spans="1:22" ht="33.75" x14ac:dyDescent="0.25">
      <c r="A40" s="13">
        <v>35</v>
      </c>
      <c r="B40" s="41" t="s">
        <v>81</v>
      </c>
      <c r="C40" s="15" t="s">
        <v>82</v>
      </c>
      <c r="D40" s="25" t="s">
        <v>21</v>
      </c>
      <c r="E40" s="17">
        <v>1</v>
      </c>
      <c r="F40" s="18">
        <f>+F38</f>
        <v>5670280</v>
      </c>
      <c r="G40" s="18">
        <f>+F40*8%</f>
        <v>453622.4</v>
      </c>
      <c r="H40" s="18">
        <f t="shared" si="10"/>
        <v>97982.438400000014</v>
      </c>
      <c r="I40" s="18">
        <f t="shared" si="5"/>
        <v>6221884.8384000007</v>
      </c>
      <c r="J40" s="19"/>
      <c r="K40" s="19"/>
    </row>
    <row r="41" spans="1:22" ht="25.5" x14ac:dyDescent="0.25">
      <c r="A41" s="13">
        <v>36</v>
      </c>
      <c r="B41" s="41" t="s">
        <v>83</v>
      </c>
      <c r="C41" s="42" t="s">
        <v>84</v>
      </c>
      <c r="D41" s="16" t="s">
        <v>16</v>
      </c>
      <c r="E41" s="17">
        <v>1</v>
      </c>
      <c r="F41" s="18">
        <f>+R33</f>
        <v>1128385.7199999997</v>
      </c>
      <c r="G41" s="18">
        <f>+F41*8%</f>
        <v>90270.857599999974</v>
      </c>
      <c r="H41" s="18">
        <f>+(F41+G41)*1.6%</f>
        <v>19498.505241599996</v>
      </c>
      <c r="I41" s="18">
        <f>+F41+G41+H41</f>
        <v>1238155.0828415998</v>
      </c>
      <c r="J41" s="19"/>
      <c r="K41" s="19"/>
    </row>
    <row r="42" spans="1:22" ht="15" x14ac:dyDescent="0.25">
      <c r="A42" s="13">
        <v>37</v>
      </c>
      <c r="B42" s="41" t="s">
        <v>85</v>
      </c>
      <c r="C42" s="15" t="s">
        <v>86</v>
      </c>
      <c r="D42" s="16" t="s">
        <v>16</v>
      </c>
      <c r="E42" s="17">
        <v>1</v>
      </c>
      <c r="F42" s="18">
        <f>+R29</f>
        <v>1692578.5799999998</v>
      </c>
      <c r="G42" s="18">
        <f>+F42*8%</f>
        <v>135406.28639999998</v>
      </c>
      <c r="H42" s="18">
        <f>+(F42+G42)*1.6%</f>
        <v>29247.757862399994</v>
      </c>
      <c r="I42" s="18">
        <f>+F42+G42+H42</f>
        <v>1857232.6242623997</v>
      </c>
      <c r="J42" s="19"/>
      <c r="K42" s="19"/>
    </row>
    <row r="43" spans="1:22" ht="22.5" x14ac:dyDescent="0.25">
      <c r="A43" s="13">
        <v>38</v>
      </c>
      <c r="B43" s="41" t="s">
        <v>87</v>
      </c>
      <c r="C43" s="15" t="s">
        <v>88</v>
      </c>
      <c r="D43" s="25" t="s">
        <v>21</v>
      </c>
      <c r="E43" s="17">
        <v>1</v>
      </c>
      <c r="F43" s="18">
        <v>5670280</v>
      </c>
      <c r="G43" s="18">
        <f>+F43*8%</f>
        <v>453622.4</v>
      </c>
      <c r="H43" s="18">
        <f t="shared" ref="H43:H44" si="17">+(F43+G43)*1.6%</f>
        <v>97982.438400000014</v>
      </c>
      <c r="I43" s="18">
        <f t="shared" ref="I43:I44" si="18">SUM(F43:H43)</f>
        <v>6221884.8384000007</v>
      </c>
      <c r="J43" s="19"/>
      <c r="K43" s="19">
        <v>1</v>
      </c>
    </row>
    <row r="44" spans="1:22" ht="22.5" x14ac:dyDescent="0.25">
      <c r="A44" s="13">
        <v>39</v>
      </c>
      <c r="B44" s="41" t="s">
        <v>89</v>
      </c>
      <c r="C44" s="15" t="s">
        <v>88</v>
      </c>
      <c r="D44" s="25" t="s">
        <v>21</v>
      </c>
      <c r="E44" s="17">
        <v>1</v>
      </c>
      <c r="F44" s="18">
        <f>+F43</f>
        <v>5670280</v>
      </c>
      <c r="G44" s="26">
        <f t="shared" ref="G44" si="19">+F44*8%</f>
        <v>453622.4</v>
      </c>
      <c r="H44" s="26">
        <f t="shared" si="17"/>
        <v>97982.438400000014</v>
      </c>
      <c r="I44" s="26">
        <f t="shared" si="18"/>
        <v>6221884.8384000007</v>
      </c>
      <c r="J44" s="19"/>
      <c r="K44" s="19"/>
    </row>
    <row r="45" spans="1:22" ht="25.5" x14ac:dyDescent="0.25">
      <c r="A45" s="13">
        <v>40</v>
      </c>
      <c r="B45" s="41" t="s">
        <v>90</v>
      </c>
      <c r="C45" s="15" t="s">
        <v>91</v>
      </c>
      <c r="D45" s="16" t="s">
        <v>21</v>
      </c>
      <c r="E45" s="17">
        <v>1</v>
      </c>
      <c r="F45" s="18">
        <f>+F40</f>
        <v>5670280</v>
      </c>
      <c r="G45" s="18">
        <f>+F45*8%</f>
        <v>453622.4</v>
      </c>
      <c r="H45" s="18">
        <f>+(F45+G45)*1.6%</f>
        <v>97982.438400000014</v>
      </c>
      <c r="I45" s="18">
        <f>SUM(F45:H45)</f>
        <v>6221884.8384000007</v>
      </c>
      <c r="J45" s="19"/>
      <c r="K45" s="28"/>
      <c r="L45" s="43"/>
    </row>
    <row r="46" spans="1:22" ht="15" x14ac:dyDescent="0.25">
      <c r="A46" s="13"/>
      <c r="B46" s="44" t="s">
        <v>92</v>
      </c>
      <c r="C46" s="45"/>
      <c r="D46" s="46"/>
      <c r="E46" s="47">
        <f>SUM(E6:E45)</f>
        <v>40</v>
      </c>
      <c r="F46" s="48"/>
      <c r="G46" s="48"/>
      <c r="H46" s="48"/>
      <c r="I46" s="49">
        <v>165593864</v>
      </c>
      <c r="J46" s="19">
        <f>SUM(J6:J45)</f>
        <v>5</v>
      </c>
      <c r="K46" s="19">
        <f>SUM(K6:K45)</f>
        <v>18</v>
      </c>
    </row>
    <row r="47" spans="1:22" x14ac:dyDescent="0.2">
      <c r="C47" s="51"/>
      <c r="D47" s="52"/>
      <c r="E47" s="53"/>
      <c r="F47" s="54"/>
      <c r="G47" s="54"/>
      <c r="H47" s="54"/>
      <c r="I47" s="55"/>
    </row>
    <row r="48" spans="1:22" x14ac:dyDescent="0.2">
      <c r="B48" s="103" t="s">
        <v>93</v>
      </c>
      <c r="C48" s="103"/>
      <c r="D48" s="103"/>
      <c r="E48" s="103"/>
      <c r="F48" s="103"/>
      <c r="G48" s="103"/>
      <c r="H48" s="103"/>
      <c r="I48" s="56"/>
    </row>
    <row r="50" spans="2:12" ht="46.5" x14ac:dyDescent="0.2">
      <c r="E50" s="58" t="s">
        <v>94</v>
      </c>
      <c r="I50" s="60"/>
    </row>
    <row r="51" spans="2:12" x14ac:dyDescent="0.2">
      <c r="H51" s="61"/>
    </row>
    <row r="52" spans="2:12" x14ac:dyDescent="0.2">
      <c r="B52" s="21"/>
      <c r="C52" s="21"/>
      <c r="H52" s="62"/>
      <c r="I52" s="21"/>
      <c r="J52" s="21"/>
      <c r="K52" s="21"/>
      <c r="L52" s="21"/>
    </row>
    <row r="53" spans="2:12" x14ac:dyDescent="0.2">
      <c r="D53" s="63" t="s">
        <v>95</v>
      </c>
      <c r="E53" s="64" t="s">
        <v>96</v>
      </c>
      <c r="F53" s="65" t="s">
        <v>97</v>
      </c>
      <c r="G53" s="66" t="s">
        <v>98</v>
      </c>
    </row>
    <row r="54" spans="2:12" x14ac:dyDescent="0.2">
      <c r="D54" s="67" t="s">
        <v>99</v>
      </c>
      <c r="E54" s="49">
        <v>159371979</v>
      </c>
      <c r="F54" s="68">
        <f>+I45</f>
        <v>6221884.8384000007</v>
      </c>
      <c r="G54" s="69">
        <f>+E54+F54</f>
        <v>165593863.83840001</v>
      </c>
      <c r="H54" s="70"/>
    </row>
    <row r="55" spans="2:12" x14ac:dyDescent="0.2">
      <c r="D55" s="71" t="s">
        <v>100</v>
      </c>
      <c r="E55" s="49">
        <v>159371979</v>
      </c>
      <c r="F55" s="68">
        <v>6221884.8384000007</v>
      </c>
      <c r="G55" s="69">
        <f t="shared" ref="G55:G62" si="20">+E55+F55</f>
        <v>165593863.83840001</v>
      </c>
    </row>
    <row r="56" spans="2:12" x14ac:dyDescent="0.2">
      <c r="D56" s="67" t="s">
        <v>101</v>
      </c>
      <c r="E56" s="49">
        <v>159371979</v>
      </c>
      <c r="F56" s="68">
        <v>6221884.8384000007</v>
      </c>
      <c r="G56" s="69">
        <f t="shared" si="20"/>
        <v>165593863.83840001</v>
      </c>
    </row>
    <row r="57" spans="2:12" x14ac:dyDescent="0.2">
      <c r="B57" s="21"/>
      <c r="D57" s="71" t="s">
        <v>102</v>
      </c>
      <c r="E57" s="49">
        <v>159371979</v>
      </c>
      <c r="F57" s="68">
        <v>6221884.8384000007</v>
      </c>
      <c r="G57" s="69">
        <f t="shared" si="20"/>
        <v>165593863.83840001</v>
      </c>
      <c r="H57" s="21"/>
      <c r="I57" s="21"/>
      <c r="J57" s="21"/>
      <c r="K57" s="21"/>
      <c r="L57" s="21"/>
    </row>
    <row r="58" spans="2:12" x14ac:dyDescent="0.2">
      <c r="B58" s="21"/>
      <c r="D58" s="67" t="s">
        <v>103</v>
      </c>
      <c r="E58" s="49">
        <v>159371979</v>
      </c>
      <c r="F58" s="68">
        <v>6221884.8384000007</v>
      </c>
      <c r="G58" s="69">
        <f t="shared" si="20"/>
        <v>165593863.83840001</v>
      </c>
      <c r="H58" s="21"/>
      <c r="I58" s="21"/>
      <c r="J58" s="21"/>
      <c r="K58" s="21"/>
      <c r="L58" s="21"/>
    </row>
    <row r="59" spans="2:12" x14ac:dyDescent="0.2">
      <c r="B59" s="21"/>
      <c r="D59" s="71" t="s">
        <v>104</v>
      </c>
      <c r="E59" s="49">
        <v>159371979</v>
      </c>
      <c r="F59" s="68">
        <v>6221884.8384000007</v>
      </c>
      <c r="G59" s="69">
        <f t="shared" si="20"/>
        <v>165593863.83840001</v>
      </c>
      <c r="H59" s="21"/>
      <c r="I59" s="21"/>
      <c r="J59" s="21"/>
      <c r="K59" s="21"/>
      <c r="L59" s="21"/>
    </row>
    <row r="60" spans="2:12" x14ac:dyDescent="0.2">
      <c r="B60" s="21"/>
      <c r="D60" s="67" t="s">
        <v>105</v>
      </c>
      <c r="E60" s="49">
        <v>159371979</v>
      </c>
      <c r="F60" s="68">
        <v>6221884.8384000007</v>
      </c>
      <c r="G60" s="69">
        <f t="shared" si="20"/>
        <v>165593863.83840001</v>
      </c>
      <c r="H60" s="21"/>
      <c r="I60" s="21"/>
      <c r="J60" s="21"/>
      <c r="K60" s="21"/>
      <c r="L60" s="21"/>
    </row>
    <row r="61" spans="2:12" x14ac:dyDescent="0.2">
      <c r="B61" s="21"/>
      <c r="D61" s="71" t="s">
        <v>106</v>
      </c>
      <c r="E61" s="49">
        <v>159371979</v>
      </c>
      <c r="F61" s="68">
        <v>6221884.8384000007</v>
      </c>
      <c r="G61" s="69">
        <f t="shared" si="20"/>
        <v>165593863.83840001</v>
      </c>
      <c r="H61" s="21"/>
      <c r="I61" s="21"/>
      <c r="J61" s="21"/>
      <c r="K61" s="21"/>
      <c r="L61" s="21"/>
    </row>
    <row r="62" spans="2:12" x14ac:dyDescent="0.2">
      <c r="B62" s="21"/>
      <c r="D62" s="67" t="s">
        <v>107</v>
      </c>
      <c r="E62" s="49">
        <v>159371979</v>
      </c>
      <c r="F62" s="68">
        <v>6221884.8384000007</v>
      </c>
      <c r="G62" s="69">
        <f t="shared" si="20"/>
        <v>165593863.83840001</v>
      </c>
      <c r="H62" s="21"/>
      <c r="I62" s="21"/>
      <c r="J62" s="21"/>
      <c r="K62" s="21"/>
      <c r="L62" s="21"/>
    </row>
    <row r="63" spans="2:12" ht="15" x14ac:dyDescent="0.25">
      <c r="B63" s="21"/>
      <c r="C63" s="21"/>
      <c r="D63" s="5" t="s">
        <v>98</v>
      </c>
      <c r="E63" s="72">
        <f>SUM(E54:E62)</f>
        <v>1434347811</v>
      </c>
      <c r="F63" s="73">
        <v>55996965</v>
      </c>
      <c r="G63" s="74">
        <f>SUM(G54:G62)</f>
        <v>1490344774.5455999</v>
      </c>
      <c r="H63" s="75"/>
      <c r="I63" s="21"/>
      <c r="J63" s="21"/>
      <c r="K63" s="21"/>
      <c r="L63" s="21"/>
    </row>
  </sheetData>
  <mergeCells count="15">
    <mergeCell ref="B28:B30"/>
    <mergeCell ref="B31:B36"/>
    <mergeCell ref="B37:B38"/>
    <mergeCell ref="B48:H48"/>
    <mergeCell ref="B26:B27"/>
    <mergeCell ref="B13:B16"/>
    <mergeCell ref="B17:B18"/>
    <mergeCell ref="B19:B21"/>
    <mergeCell ref="B22:B25"/>
    <mergeCell ref="B1:K1"/>
    <mergeCell ref="B2:K2"/>
    <mergeCell ref="B3:K3"/>
    <mergeCell ref="B4:K4"/>
    <mergeCell ref="B8:B9"/>
    <mergeCell ref="B11:B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C14" sqref="C14"/>
    </sheetView>
  </sheetViews>
  <sheetFormatPr baseColWidth="10" defaultRowHeight="15" x14ac:dyDescent="0.25"/>
  <cols>
    <col min="1" max="1" width="3" bestFit="1" customWidth="1"/>
    <col min="2" max="2" width="8.7109375" bestFit="1" customWidth="1"/>
    <col min="3" max="3" width="65" bestFit="1" customWidth="1"/>
    <col min="4" max="4" width="25.7109375" customWidth="1"/>
    <col min="6" max="6" width="7.7109375" bestFit="1" customWidth="1"/>
    <col min="7" max="7" width="16.5703125" bestFit="1" customWidth="1"/>
  </cols>
  <sheetData>
    <row r="1" spans="1:8" ht="21" x14ac:dyDescent="0.35">
      <c r="C1" s="104" t="s">
        <v>108</v>
      </c>
      <c r="D1" s="104"/>
      <c r="E1" s="104"/>
      <c r="F1" s="104"/>
      <c r="G1" s="104"/>
    </row>
    <row r="2" spans="1:8" x14ac:dyDescent="0.25">
      <c r="A2" s="81"/>
      <c r="B2" s="81" t="s">
        <v>109</v>
      </c>
      <c r="C2" s="81" t="s">
        <v>4</v>
      </c>
      <c r="D2" s="81" t="s">
        <v>5</v>
      </c>
      <c r="E2" s="81" t="s">
        <v>6</v>
      </c>
      <c r="F2" s="81" t="s">
        <v>7</v>
      </c>
      <c r="G2" s="81" t="s">
        <v>11</v>
      </c>
    </row>
    <row r="3" spans="1:8" x14ac:dyDescent="0.25">
      <c r="A3" s="81">
        <v>1</v>
      </c>
      <c r="B3" s="84">
        <v>1052001</v>
      </c>
      <c r="C3" s="81" t="s">
        <v>14</v>
      </c>
      <c r="D3" s="82" t="s">
        <v>15</v>
      </c>
      <c r="E3" s="81" t="s">
        <v>16</v>
      </c>
      <c r="F3" s="82">
        <v>1</v>
      </c>
      <c r="G3" s="83">
        <v>1857232.6242623997</v>
      </c>
      <c r="H3" s="79"/>
    </row>
    <row r="4" spans="1:8" x14ac:dyDescent="0.25">
      <c r="A4" s="81">
        <v>2</v>
      </c>
      <c r="B4" s="81">
        <v>1141</v>
      </c>
      <c r="C4" s="81" t="s">
        <v>17</v>
      </c>
      <c r="D4" s="82" t="s">
        <v>15</v>
      </c>
      <c r="E4" s="81" t="s">
        <v>16</v>
      </c>
      <c r="F4" s="82">
        <v>1</v>
      </c>
      <c r="G4" s="83">
        <v>1857232.6242623997</v>
      </c>
    </row>
    <row r="5" spans="1:8" x14ac:dyDescent="0.25">
      <c r="A5" s="81">
        <v>3</v>
      </c>
      <c r="B5" s="81">
        <v>1056</v>
      </c>
      <c r="C5" s="81" t="s">
        <v>18</v>
      </c>
      <c r="D5" s="82" t="s">
        <v>15</v>
      </c>
      <c r="E5" s="81" t="s">
        <v>19</v>
      </c>
      <c r="F5" s="82">
        <v>1</v>
      </c>
      <c r="G5" s="83">
        <v>3714465.2485247995</v>
      </c>
      <c r="H5" s="80"/>
    </row>
    <row r="6" spans="1:8" x14ac:dyDescent="0.25">
      <c r="A6" s="81">
        <v>4</v>
      </c>
      <c r="B6" s="81">
        <v>1056</v>
      </c>
      <c r="C6" s="81"/>
      <c r="D6" s="82" t="s">
        <v>20</v>
      </c>
      <c r="E6" s="81" t="s">
        <v>21</v>
      </c>
      <c r="F6" s="82">
        <v>1</v>
      </c>
      <c r="G6" s="83">
        <v>6221884.8384000007</v>
      </c>
      <c r="H6" s="80"/>
    </row>
    <row r="7" spans="1:8" x14ac:dyDescent="0.25">
      <c r="A7" s="81">
        <v>5</v>
      </c>
      <c r="B7" s="81">
        <v>1174001</v>
      </c>
      <c r="C7" s="81" t="s">
        <v>22</v>
      </c>
      <c r="D7" s="82" t="s">
        <v>23</v>
      </c>
      <c r="E7" s="81" t="s">
        <v>19</v>
      </c>
      <c r="F7" s="82">
        <v>1</v>
      </c>
      <c r="G7" s="83">
        <v>3714465.2485247995</v>
      </c>
    </row>
    <row r="8" spans="1:8" x14ac:dyDescent="0.25">
      <c r="A8" s="81">
        <v>6</v>
      </c>
      <c r="B8" s="81">
        <v>1046001</v>
      </c>
      <c r="C8" s="81" t="s">
        <v>2</v>
      </c>
      <c r="D8" s="82" t="s">
        <v>24</v>
      </c>
      <c r="E8" s="81" t="s">
        <v>21</v>
      </c>
      <c r="F8" s="82">
        <v>1</v>
      </c>
      <c r="G8" s="83">
        <v>6221884.8384000007</v>
      </c>
    </row>
    <row r="9" spans="1:8" x14ac:dyDescent="0.25">
      <c r="A9" s="81">
        <v>7</v>
      </c>
      <c r="B9" s="81">
        <v>1046001</v>
      </c>
      <c r="C9" s="81"/>
      <c r="D9" s="82" t="s">
        <v>25</v>
      </c>
      <c r="E9" s="81" t="s">
        <v>21</v>
      </c>
      <c r="F9" s="82">
        <v>1</v>
      </c>
      <c r="G9" s="83">
        <v>6221884.8384000007</v>
      </c>
    </row>
    <row r="10" spans="1:8" x14ac:dyDescent="0.25">
      <c r="A10" s="81">
        <v>8</v>
      </c>
      <c r="B10" s="81">
        <v>1121</v>
      </c>
      <c r="C10" s="81" t="s">
        <v>26</v>
      </c>
      <c r="D10" s="82" t="s">
        <v>27</v>
      </c>
      <c r="E10" s="81" t="s">
        <v>21</v>
      </c>
      <c r="F10" s="82">
        <v>1</v>
      </c>
      <c r="G10" s="83">
        <v>6337104.9280000003</v>
      </c>
    </row>
    <row r="11" spans="1:8" x14ac:dyDescent="0.25">
      <c r="A11" s="81">
        <v>9</v>
      </c>
      <c r="B11" s="81">
        <v>1121</v>
      </c>
      <c r="C11" s="81"/>
      <c r="D11" s="82" t="s">
        <v>28</v>
      </c>
      <c r="E11" s="81" t="s">
        <v>21</v>
      </c>
      <c r="F11" s="82">
        <v>1</v>
      </c>
      <c r="G11" s="83">
        <v>6337104.9280000003</v>
      </c>
    </row>
    <row r="12" spans="1:8" x14ac:dyDescent="0.25">
      <c r="A12" s="81">
        <v>10</v>
      </c>
      <c r="B12" s="81">
        <v>1121</v>
      </c>
      <c r="C12" s="81"/>
      <c r="D12" s="82" t="s">
        <v>29</v>
      </c>
      <c r="E12" s="81" t="s">
        <v>30</v>
      </c>
      <c r="F12" s="81">
        <v>1</v>
      </c>
      <c r="G12" s="83">
        <v>2228679.1491148802</v>
      </c>
    </row>
    <row r="13" spans="1:8" x14ac:dyDescent="0.25">
      <c r="A13" s="81">
        <v>11</v>
      </c>
      <c r="B13" s="81">
        <v>1121</v>
      </c>
      <c r="C13" s="81"/>
      <c r="D13" s="82" t="s">
        <v>31</v>
      </c>
      <c r="E13" s="81" t="s">
        <v>30</v>
      </c>
      <c r="F13" s="81">
        <v>1</v>
      </c>
      <c r="G13" s="83">
        <v>2228679.1491148802</v>
      </c>
    </row>
    <row r="14" spans="1:8" x14ac:dyDescent="0.25">
      <c r="A14" s="81">
        <v>12</v>
      </c>
      <c r="B14" s="81">
        <v>1111</v>
      </c>
      <c r="C14" s="81" t="s">
        <v>32</v>
      </c>
      <c r="D14" s="82" t="s">
        <v>33</v>
      </c>
      <c r="E14" s="81" t="s">
        <v>19</v>
      </c>
      <c r="F14" s="82">
        <v>1</v>
      </c>
      <c r="G14" s="83">
        <v>2971572.1988198375</v>
      </c>
      <c r="H14" s="79"/>
    </row>
    <row r="15" spans="1:8" x14ac:dyDescent="0.25">
      <c r="A15" s="81">
        <v>13</v>
      </c>
      <c r="B15" s="81">
        <v>1111</v>
      </c>
      <c r="C15" s="81"/>
      <c r="D15" s="82" t="s">
        <v>34</v>
      </c>
      <c r="E15" s="81" t="s">
        <v>16</v>
      </c>
      <c r="F15" s="82">
        <v>1</v>
      </c>
      <c r="G15" s="83">
        <v>1857232.6242623997</v>
      </c>
    </row>
    <row r="16" spans="1:8" x14ac:dyDescent="0.25">
      <c r="A16" s="81">
        <v>14</v>
      </c>
      <c r="B16" s="81">
        <v>1131</v>
      </c>
      <c r="C16" s="81" t="s">
        <v>35</v>
      </c>
      <c r="D16" s="82" t="s">
        <v>36</v>
      </c>
      <c r="E16" s="81" t="s">
        <v>37</v>
      </c>
      <c r="F16" s="82">
        <v>1</v>
      </c>
      <c r="G16" s="83">
        <v>2507419.5898752003</v>
      </c>
    </row>
    <row r="17" spans="1:8" x14ac:dyDescent="0.25">
      <c r="A17" s="81">
        <v>15</v>
      </c>
      <c r="B17" s="81">
        <v>1131</v>
      </c>
      <c r="C17" s="81"/>
      <c r="D17" s="82" t="s">
        <v>47</v>
      </c>
      <c r="E17" s="81" t="s">
        <v>19</v>
      </c>
      <c r="F17" s="82">
        <v>1</v>
      </c>
      <c r="G17" s="83">
        <v>2971572.1988198375</v>
      </c>
    </row>
    <row r="18" spans="1:8" x14ac:dyDescent="0.25">
      <c r="A18" s="81">
        <v>16</v>
      </c>
      <c r="B18" s="81">
        <v>1131</v>
      </c>
      <c r="C18" s="81"/>
      <c r="D18" s="82" t="s">
        <v>49</v>
      </c>
      <c r="E18" s="81" t="s">
        <v>19</v>
      </c>
      <c r="F18" s="82">
        <v>1</v>
      </c>
      <c r="G18" s="83">
        <v>2971572.1988198375</v>
      </c>
    </row>
    <row r="19" spans="1:8" x14ac:dyDescent="0.25">
      <c r="A19" s="81">
        <v>17</v>
      </c>
      <c r="B19" s="81">
        <v>1161</v>
      </c>
      <c r="C19" s="81" t="s">
        <v>51</v>
      </c>
      <c r="D19" s="82" t="s">
        <v>52</v>
      </c>
      <c r="E19" s="81" t="s">
        <v>21</v>
      </c>
      <c r="F19" s="82">
        <v>1</v>
      </c>
      <c r="G19" s="83">
        <v>6221884.8384000007</v>
      </c>
    </row>
    <row r="20" spans="1:8" x14ac:dyDescent="0.25">
      <c r="A20" s="81">
        <v>18</v>
      </c>
      <c r="B20" s="81">
        <v>1161</v>
      </c>
      <c r="C20" s="81"/>
      <c r="D20" s="82" t="s">
        <v>54</v>
      </c>
      <c r="E20" s="81" t="s">
        <v>55</v>
      </c>
      <c r="F20" s="82">
        <v>1</v>
      </c>
      <c r="G20" s="83">
        <v>2785848.9363935995</v>
      </c>
    </row>
    <row r="21" spans="1:8" x14ac:dyDescent="0.25">
      <c r="A21" s="81">
        <v>19</v>
      </c>
      <c r="B21" s="81">
        <v>1161</v>
      </c>
      <c r="C21" s="81"/>
      <c r="D21" s="82" t="s">
        <v>57</v>
      </c>
      <c r="E21" s="82" t="s">
        <v>19</v>
      </c>
      <c r="F21" s="82">
        <v>1</v>
      </c>
      <c r="G21" s="83">
        <v>2971572.1988198375</v>
      </c>
    </row>
    <row r="22" spans="1:8" x14ac:dyDescent="0.25">
      <c r="A22" s="81">
        <v>20</v>
      </c>
      <c r="B22" s="81">
        <v>1161</v>
      </c>
      <c r="C22" s="81"/>
      <c r="D22" s="82" t="s">
        <v>60</v>
      </c>
      <c r="E22" s="81" t="s">
        <v>30</v>
      </c>
      <c r="F22" s="82">
        <v>1</v>
      </c>
      <c r="G22" s="83">
        <v>2785848.9363935995</v>
      </c>
    </row>
    <row r="23" spans="1:8" x14ac:dyDescent="0.25">
      <c r="A23" s="81">
        <v>21</v>
      </c>
      <c r="B23" s="81">
        <v>1151</v>
      </c>
      <c r="C23" s="81" t="s">
        <v>61</v>
      </c>
      <c r="D23" s="82" t="s">
        <v>62</v>
      </c>
      <c r="E23" s="81" t="s">
        <v>55</v>
      </c>
      <c r="F23" s="82">
        <v>1</v>
      </c>
      <c r="G23" s="83">
        <v>2785848.9363935995</v>
      </c>
    </row>
    <row r="24" spans="1:8" x14ac:dyDescent="0.25">
      <c r="A24" s="81">
        <v>22</v>
      </c>
      <c r="B24" s="81">
        <v>1151</v>
      </c>
      <c r="C24" s="81"/>
      <c r="D24" s="82" t="s">
        <v>63</v>
      </c>
      <c r="E24" s="81" t="s">
        <v>19</v>
      </c>
      <c r="F24" s="82">
        <v>1</v>
      </c>
      <c r="G24" s="83">
        <v>3714465.2485247995</v>
      </c>
    </row>
    <row r="25" spans="1:8" x14ac:dyDescent="0.25">
      <c r="A25" s="81">
        <v>23</v>
      </c>
      <c r="B25" s="81">
        <v>1141</v>
      </c>
      <c r="C25" s="81" t="s">
        <v>65</v>
      </c>
      <c r="D25" s="82" t="s">
        <v>66</v>
      </c>
      <c r="E25" s="81" t="s">
        <v>21</v>
      </c>
      <c r="F25" s="82">
        <v>1</v>
      </c>
      <c r="G25" s="83">
        <v>6221884.8384000007</v>
      </c>
    </row>
    <row r="26" spans="1:8" x14ac:dyDescent="0.25">
      <c r="A26" s="81">
        <v>24</v>
      </c>
      <c r="B26" s="81">
        <v>1141</v>
      </c>
      <c r="C26" s="81"/>
      <c r="D26" s="82" t="s">
        <v>67</v>
      </c>
      <c r="E26" s="81" t="s">
        <v>19</v>
      </c>
      <c r="F26" s="82">
        <v>1</v>
      </c>
      <c r="G26" s="83">
        <v>2971572.1988198375</v>
      </c>
    </row>
    <row r="27" spans="1:8" x14ac:dyDescent="0.25">
      <c r="A27" s="81">
        <v>25</v>
      </c>
      <c r="B27" s="81">
        <v>1141</v>
      </c>
      <c r="C27" s="81"/>
      <c r="D27" s="82" t="s">
        <v>68</v>
      </c>
      <c r="E27" s="81" t="s">
        <v>21</v>
      </c>
      <c r="F27" s="82">
        <v>1</v>
      </c>
      <c r="G27" s="83">
        <v>6337104.9280000003</v>
      </c>
    </row>
    <row r="28" spans="1:8" x14ac:dyDescent="0.25">
      <c r="A28" s="81">
        <v>26</v>
      </c>
      <c r="B28" s="81"/>
      <c r="C28" s="81" t="s">
        <v>69</v>
      </c>
      <c r="D28" s="82" t="s">
        <v>70</v>
      </c>
      <c r="E28" s="81" t="s">
        <v>19</v>
      </c>
      <c r="F28" s="82">
        <v>1</v>
      </c>
      <c r="G28" s="83">
        <v>3466834.2319564773</v>
      </c>
    </row>
    <row r="29" spans="1:8" x14ac:dyDescent="0.25">
      <c r="A29" s="81">
        <v>27</v>
      </c>
      <c r="B29" s="81">
        <v>1181</v>
      </c>
      <c r="C29" s="81"/>
      <c r="D29" s="82" t="s">
        <v>71</v>
      </c>
      <c r="E29" s="81" t="s">
        <v>21</v>
      </c>
      <c r="F29" s="82">
        <v>1</v>
      </c>
      <c r="G29" s="83">
        <v>6221884.8384000007</v>
      </c>
    </row>
    <row r="30" spans="1:8" x14ac:dyDescent="0.25">
      <c r="A30" s="81">
        <v>28</v>
      </c>
      <c r="B30" s="81">
        <v>1181</v>
      </c>
      <c r="C30" s="81"/>
      <c r="D30" s="82" t="s">
        <v>72</v>
      </c>
      <c r="E30" s="81" t="s">
        <v>55</v>
      </c>
      <c r="F30" s="82">
        <v>1</v>
      </c>
      <c r="G30" s="83">
        <v>2785848.9363935995</v>
      </c>
      <c r="H30" s="79"/>
    </row>
    <row r="31" spans="1:8" x14ac:dyDescent="0.25">
      <c r="A31" s="81">
        <v>29</v>
      </c>
      <c r="B31" s="81">
        <v>1191</v>
      </c>
      <c r="C31" s="81"/>
      <c r="D31" s="82" t="s">
        <v>73</v>
      </c>
      <c r="E31" s="81" t="s">
        <v>21</v>
      </c>
      <c r="F31" s="82">
        <v>1</v>
      </c>
      <c r="G31" s="83">
        <v>6221884.8384000007</v>
      </c>
    </row>
    <row r="32" spans="1:8" x14ac:dyDescent="0.25">
      <c r="A32" s="81">
        <v>30</v>
      </c>
      <c r="B32" s="81">
        <v>1191</v>
      </c>
      <c r="C32" s="81"/>
      <c r="D32" s="82" t="s">
        <v>74</v>
      </c>
      <c r="E32" s="81" t="s">
        <v>55</v>
      </c>
      <c r="F32" s="82">
        <v>1</v>
      </c>
      <c r="G32" s="83">
        <v>2785848.9363935995</v>
      </c>
    </row>
    <row r="33" spans="1:8" x14ac:dyDescent="0.25">
      <c r="A33" s="81">
        <v>31</v>
      </c>
      <c r="B33" s="81">
        <v>1191</v>
      </c>
      <c r="C33" s="81"/>
      <c r="D33" s="82" t="s">
        <v>75</v>
      </c>
      <c r="E33" s="81" t="s">
        <v>19</v>
      </c>
      <c r="F33" s="82">
        <v>1</v>
      </c>
      <c r="G33" s="83">
        <v>3466834.2319564773</v>
      </c>
    </row>
    <row r="34" spans="1:8" x14ac:dyDescent="0.25">
      <c r="A34" s="81">
        <v>32</v>
      </c>
      <c r="B34" s="81">
        <v>1046003</v>
      </c>
      <c r="C34" s="81" t="s">
        <v>76</v>
      </c>
      <c r="D34" s="82" t="s">
        <v>77</v>
      </c>
      <c r="E34" s="81" t="s">
        <v>21</v>
      </c>
      <c r="F34" s="82">
        <v>1</v>
      </c>
      <c r="G34" s="83">
        <v>6337104.9280000003</v>
      </c>
    </row>
    <row r="35" spans="1:8" x14ac:dyDescent="0.25">
      <c r="A35" s="81">
        <v>33</v>
      </c>
      <c r="B35" s="81">
        <v>1046003</v>
      </c>
      <c r="C35" s="81"/>
      <c r="D35" s="82" t="s">
        <v>78</v>
      </c>
      <c r="E35" s="81" t="s">
        <v>21</v>
      </c>
      <c r="F35" s="82">
        <v>1</v>
      </c>
      <c r="G35" s="83">
        <v>6337104.9280000003</v>
      </c>
    </row>
    <row r="36" spans="1:8" x14ac:dyDescent="0.25">
      <c r="A36" s="81">
        <v>34</v>
      </c>
      <c r="B36" s="81">
        <v>1171</v>
      </c>
      <c r="C36" s="81" t="s">
        <v>79</v>
      </c>
      <c r="D36" s="82" t="s">
        <v>80</v>
      </c>
      <c r="E36" s="81" t="s">
        <v>19</v>
      </c>
      <c r="F36" s="82">
        <v>1</v>
      </c>
      <c r="G36" s="83">
        <v>2971572.1988198375</v>
      </c>
    </row>
    <row r="37" spans="1:8" x14ac:dyDescent="0.25">
      <c r="A37" s="81">
        <v>35</v>
      </c>
      <c r="B37" s="81">
        <v>1301</v>
      </c>
      <c r="C37" s="81" t="s">
        <v>81</v>
      </c>
      <c r="D37" s="82" t="s">
        <v>82</v>
      </c>
      <c r="E37" s="81" t="s">
        <v>21</v>
      </c>
      <c r="F37" s="82">
        <v>1</v>
      </c>
      <c r="G37" s="83">
        <v>6221884.8384000007</v>
      </c>
    </row>
    <row r="38" spans="1:8" x14ac:dyDescent="0.25">
      <c r="A38" s="81">
        <v>36</v>
      </c>
      <c r="B38" s="81">
        <v>1022003</v>
      </c>
      <c r="C38" s="81" t="s">
        <v>83</v>
      </c>
      <c r="D38" s="82" t="s">
        <v>84</v>
      </c>
      <c r="E38" s="81" t="s">
        <v>16</v>
      </c>
      <c r="F38" s="82">
        <v>1</v>
      </c>
      <c r="G38" s="83">
        <v>1238155.0828415998</v>
      </c>
    </row>
    <row r="39" spans="1:8" x14ac:dyDescent="0.25">
      <c r="A39" s="81">
        <v>37</v>
      </c>
      <c r="B39" s="81">
        <v>1111</v>
      </c>
      <c r="C39" s="81" t="s">
        <v>85</v>
      </c>
      <c r="D39" s="82" t="s">
        <v>86</v>
      </c>
      <c r="E39" s="81" t="s">
        <v>16</v>
      </c>
      <c r="F39" s="82">
        <v>1</v>
      </c>
      <c r="G39" s="83">
        <v>1857232.6242623997</v>
      </c>
    </row>
    <row r="40" spans="1:8" x14ac:dyDescent="0.25">
      <c r="A40" s="81">
        <v>38</v>
      </c>
      <c r="B40" s="81">
        <v>1301</v>
      </c>
      <c r="C40" s="81" t="s">
        <v>87</v>
      </c>
      <c r="D40" s="82" t="s">
        <v>88</v>
      </c>
      <c r="E40" s="81" t="s">
        <v>21</v>
      </c>
      <c r="F40" s="82">
        <v>1</v>
      </c>
      <c r="G40" s="83">
        <v>6221884.8384000007</v>
      </c>
    </row>
    <row r="41" spans="1:8" x14ac:dyDescent="0.25">
      <c r="A41" s="81">
        <v>39</v>
      </c>
      <c r="B41" s="81">
        <v>1041</v>
      </c>
      <c r="C41" s="81" t="s">
        <v>89</v>
      </c>
      <c r="D41" s="82" t="s">
        <v>88</v>
      </c>
      <c r="E41" s="81" t="s">
        <v>21</v>
      </c>
      <c r="F41" s="82">
        <v>1</v>
      </c>
      <c r="G41" s="83">
        <v>6221884.8384000007</v>
      </c>
    </row>
    <row r="42" spans="1:8" x14ac:dyDescent="0.25">
      <c r="A42" s="81">
        <v>40</v>
      </c>
      <c r="B42" s="81">
        <v>1041</v>
      </c>
      <c r="C42" s="81" t="s">
        <v>90</v>
      </c>
      <c r="D42" s="82" t="s">
        <v>91</v>
      </c>
      <c r="E42" s="81" t="s">
        <v>21</v>
      </c>
      <c r="F42" s="82">
        <v>1</v>
      </c>
      <c r="G42" s="83">
        <v>6221884.8384000007</v>
      </c>
      <c r="H42" s="80"/>
    </row>
    <row r="43" spans="1:8" x14ac:dyDescent="0.25">
      <c r="A43" s="81"/>
      <c r="B43" s="81"/>
      <c r="C43" s="81" t="s">
        <v>92</v>
      </c>
      <c r="D43" s="82"/>
      <c r="E43" s="82"/>
      <c r="F43" s="82">
        <v>40</v>
      </c>
      <c r="G43" s="83">
        <v>165593864</v>
      </c>
    </row>
    <row r="44" spans="1:8" x14ac:dyDescent="0.25">
      <c r="D44" s="80"/>
      <c r="E44" s="80"/>
      <c r="F44" s="80"/>
      <c r="G44" s="80"/>
    </row>
  </sheetData>
  <mergeCells count="1">
    <mergeCell ref="C1:G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DESTINOS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rubensan</dc:creator>
  <cp:lastModifiedBy>STF1NXPW1</cp:lastModifiedBy>
  <dcterms:created xsi:type="dcterms:W3CDTF">2015-02-23T13:17:58Z</dcterms:created>
  <dcterms:modified xsi:type="dcterms:W3CDTF">2015-03-12T23:37:48Z</dcterms:modified>
</cp:coreProperties>
</file>